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dzinskaa\Desktop\Anita\z pulpitu\"/>
    </mc:Choice>
  </mc:AlternateContent>
  <xr:revisionPtr revIDLastSave="0" documentId="8_{E9178240-BAD5-4814-9F13-2F324DA310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Arkusz1!$B$1:$H$425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7" i="1" l="1"/>
  <c r="G142" i="1"/>
  <c r="G143" i="1"/>
  <c r="G152" i="1"/>
  <c r="G136" i="1"/>
  <c r="G138" i="1"/>
  <c r="G140" i="1"/>
  <c r="G126" i="1"/>
  <c r="G121" i="1"/>
  <c r="G92" i="1"/>
  <c r="G150" i="1"/>
  <c r="G131" i="1"/>
  <c r="G127" i="1"/>
  <c r="G114" i="1"/>
  <c r="G115" i="1"/>
  <c r="G113" i="1"/>
  <c r="G112" i="1"/>
  <c r="G98" i="1"/>
  <c r="G87" i="1"/>
  <c r="G66" i="1"/>
  <c r="G75" i="1"/>
  <c r="G65" i="1"/>
  <c r="G62" i="1"/>
  <c r="G60" i="1"/>
  <c r="G56" i="1"/>
  <c r="G67" i="1"/>
  <c r="G52" i="1"/>
  <c r="G37" i="1"/>
  <c r="G47" i="1"/>
  <c r="G38" i="1"/>
  <c r="G45" i="1"/>
  <c r="G33" i="1"/>
  <c r="G32" i="1"/>
  <c r="G29" i="1"/>
  <c r="G23" i="1"/>
  <c r="G22" i="1"/>
  <c r="G10" i="1"/>
  <c r="G11" i="1"/>
  <c r="G7" i="1"/>
</calcChain>
</file>

<file path=xl/sharedStrings.xml><?xml version="1.0" encoding="utf-8"?>
<sst xmlns="http://schemas.openxmlformats.org/spreadsheetml/2006/main" count="687" uniqueCount="492">
  <si>
    <t>Data zawarcia umowy</t>
  </si>
  <si>
    <t>Numer umowy</t>
  </si>
  <si>
    <t>Data obowiązywania umowy</t>
  </si>
  <si>
    <t>Przedmiot umowy</t>
  </si>
  <si>
    <t>Nazwa kontrahenta</t>
  </si>
  <si>
    <t xml:space="preserve">Wartość umowy (brutto) </t>
  </si>
  <si>
    <t>Rodzaj zamówienia publicznego</t>
  </si>
  <si>
    <t>Lp.</t>
  </si>
  <si>
    <t>dostawa</t>
  </si>
  <si>
    <t>usługa</t>
  </si>
  <si>
    <t>osoba fizyczna</t>
  </si>
  <si>
    <t>Mazury Info Sp. z o.o., ul. Profesorska 7/19, 10-080 Olsztyn</t>
  </si>
  <si>
    <t>Sukcesywne dostawy materiałów i osprzętu elektrycznego</t>
  </si>
  <si>
    <t>CT-USŁUGI DOPPKE JAN, Żarnowiec 111, 84-110 Krokowa</t>
  </si>
  <si>
    <t>2024.001.PBR.01</t>
  </si>
  <si>
    <t>Sprawowanie stałego nadzoru naukowego nad procesem pracowniczej racjonalizacji w PWiK, opiniowanie, ocenianie i wnioskowanie zmian w zakresie wewnętrznych regulacji, procedur dotyczących zarządzania zasobami ludzkimi w Spółce</t>
  </si>
  <si>
    <t>2024.004.PZP.263.36.2023.RTW</t>
  </si>
  <si>
    <t>Przegląd i naprawa zabudowy samochodu specjalnego KAISER AQUASTAR II</t>
  </si>
  <si>
    <t>KanRo Ltd. Sp. z o.o., Fasty, Szosa Knyszyńska 89, 15-690 Białystok</t>
  </si>
  <si>
    <t>2024.007.RZM.001.24</t>
  </si>
  <si>
    <t>Hurtownia Elektryk Wojciechowscy Sp. z o.o. Sp. K., ul. Suwalska 91, 19-300 Ełk Oddział w Olsztynie ul. Lubelska 45A, 10-410 Olsztyn</t>
  </si>
  <si>
    <t>2024.008.VOŚ.261.1.2024</t>
  </si>
  <si>
    <t>Świadczenie usług doradczych w ramach monitoringu zgodności i monitoringu operacyjnego - doradztwo związane z tworzeniem systemu zarządzania ryzykiem w zaopatrzeniu w wodcę - Plan Bezpieczeństwa Wody</t>
  </si>
  <si>
    <t>2024.009.PB.1.24</t>
  </si>
  <si>
    <t>Produkcja i emisja materiałów audiowizualnych</t>
  </si>
  <si>
    <t>2024.010.RZM.002.24</t>
  </si>
  <si>
    <t>Dostawa automatycznych filtrów produkcji MAHLE Filtration Group GmbH</t>
  </si>
  <si>
    <t>Filtry Przemysłowe Polska Sp. z o.o., ul. Sępa Szarzyńskiego 50/6, 50-351 Wrocław</t>
  </si>
  <si>
    <t>2024.011.RSW.01.2024</t>
  </si>
  <si>
    <t>Remonty cząstkowe – odtworzeniowe nawierzchni bitumicznymi masami mineralno – asfaltowymi na terenie m. Olsztyna</t>
  </si>
  <si>
    <t>Usługi Drogowo-Budowlane As-Drog Sp. z o.o., adres ul. Gałczyńskiego 37 m 6, 10-089 Olsztyn</t>
  </si>
  <si>
    <t>2024.012.RGŚ.01.2024</t>
  </si>
  <si>
    <t>Zakup Pomp Sigma 2 membranowych typ streowany, wersja B z napędem silnikowym z montażem na terenie Miejskiej Oczyszczalni Ścieków "Łyna" w Olsztynie</t>
  </si>
  <si>
    <t>2024.013.RIR.21.06.2024</t>
  </si>
  <si>
    <t>Wykonanie prac związanych z diagnostyką studni głębinowych nr W-11B, W-17 zlokalizowanych na ujęciu wód podziemnych Wadąg</t>
  </si>
  <si>
    <t>STUD-ROL Karol Kawski , Goczałki 25, 86-300 Łasin</t>
  </si>
  <si>
    <t>2024.014.RGŚ.02.2024</t>
  </si>
  <si>
    <t>Zakup taśm filtracyjnych zamkowych firmy CLEAR EDGE GERMANY GmbH do zagęszczaczy osadów i pras osadów na terenie Miejskiej Oczyszczalni Ścieków „Łyna" w Olsztynie.</t>
  </si>
  <si>
    <t>Przedsiębiorstwo „EMAR” Marek Noras ul. Kościelna 23, 41-700 Ruda Śląska NIP 6411630125.</t>
  </si>
  <si>
    <t>2024.015.RZM.003.24</t>
  </si>
  <si>
    <t>Sukcesywne dostawy zaprawy cementowej szybkowiążącej Topolit Fix Rapid</t>
  </si>
  <si>
    <t>Hufgard Polska Sp. z o.o. ul. Rząsawska 44/46 42-209 Częstochowa</t>
  </si>
  <si>
    <t>2024.016.RZM.004.24</t>
  </si>
  <si>
    <t>Baterie i akumulatory</t>
  </si>
  <si>
    <t>FHU ALMA Decyk, Ul. Partyzantów 12A, 10-521 Olsztyn</t>
  </si>
  <si>
    <t>2024.017.RSK.001.24</t>
  </si>
  <si>
    <t>Serwis aparatów powierznych AUER BD96 MINI wraz z transportem do zamawiajacego</t>
  </si>
  <si>
    <t>TARGET SAFETY Sp.z.o.o. Sp komandytowa, ul. Wschodnia 5A, 05-090 Raszyn</t>
  </si>
  <si>
    <t>2024.018.RZM.005.24</t>
  </si>
  <si>
    <t>Przyczepa dwuosiowa ze zbiornikiem na wodę pitną</t>
  </si>
  <si>
    <t>Wytwórnia Sprzętu Komunikacyjnego „PZL-KROSNO” Sp. Akcyjna, ul. Żwirki i Wigury 6, 38-400 Krosno</t>
  </si>
  <si>
    <t>2024.019.VJW.01.24</t>
  </si>
  <si>
    <t xml:space="preserve">Pobrania i wykonanie analiz ustabilizowanych komunalnych osadów odwodnionych z Oczyszczalni Ścieków „Łyna” w Olsztynie </t>
  </si>
  <si>
    <t>GBA Polska Sp. z o.o. z siedzibą w Warszawie przy ul. Mochtyńskiej 65, 03-289 Warszawa</t>
  </si>
  <si>
    <t>2024.020.PZP.263.47.I.2023.RI</t>
  </si>
  <si>
    <t>VTIT Sp. z o.o., 41-902 Bytom, Kędzierzyńska 19</t>
  </si>
  <si>
    <t>2024.021.PZP.263.47.II.2023.RI</t>
  </si>
  <si>
    <t>Dostawa oprogramowania</t>
  </si>
  <si>
    <t>NGE Polska Sp. z o.o., 80-125 Gdańska, ul. Kartuska 228A</t>
  </si>
  <si>
    <t xml:space="preserve">Dostawa sprzętu komputerowego i oprogramowania </t>
  </si>
  <si>
    <t>2024.023.PZP.263.49.2023.PZK</t>
  </si>
  <si>
    <t>Ochrona osób i mienia na terenie bazy i obiektów produkcyjnych zamawiającego</t>
  </si>
  <si>
    <t>Konsorcjum: EFEKT WAR-MA Sp. z o.o., 10-274 Olsztyn, ul. Szewczenki 7, ATUT Agencja Ochrony Osób i Mienia Krzysztof Lenkiewicz, 10-547 Olsztyn, ul. Kajki 10/12a, ATUT Agencja Ochrony Osób i Mienia Sp. z o.o., 10-547 Olsztyn, ul. Kajki 10/12a</t>
  </si>
  <si>
    <t>2024.024.PZP.263.4.2024.RGŚ</t>
  </si>
  <si>
    <t>Transport i rolnicze zagospodarowanie ustabilizowanego, odwodnionego komunalnego osadu ściekowego z Oczyszczalni Scieków Łyna w Olsztynie</t>
  </si>
  <si>
    <t xml:space="preserve">Konsorcjum: Usługi Transportowe Adam Pszenny; Frygnowo 22,14-107 Gierzwałd,Gospodarstwo Rolne Szkotowo Agnieszka Tołłoczko-Wróbel,  Szkotowo 60, 13-124 Kozłowo, Gospodarstwo Rolne Paulina Pogorzelska, Szkotowo 60/2, 13-214 Kozłowo  </t>
  </si>
  <si>
    <t>2024.025.RZM.006.24</t>
  </si>
  <si>
    <t>Armatura-Dobrowolski Sp. z o.o., ul. Towarowa 5, 10-416 Olsztyn</t>
  </si>
  <si>
    <t>2024.026.RZM.007.24</t>
  </si>
  <si>
    <t>Dostawa wyrobów z PE (rury wodociagowe i kształtki skręcane do rur PE) oraz wyroby z PP i PCV (kształtki i rury kanalizacyjne oraz wodociągowe)</t>
  </si>
  <si>
    <t>Sukcesywne dostawy gazu propan-butan</t>
  </si>
  <si>
    <t>BARTER S.A. ul. Legionowa 28, 15-281 Białystok</t>
  </si>
  <si>
    <t>2024.027.RIR.073.3.2023</t>
  </si>
  <si>
    <t>Opracowanie wniosku o dofinansowanie wraz z wymaganymi załącznikami dla projektu pn.: „Poprawa gospodarki wodno-ściekowej w aglomeracji Olsztyn – etap II - modernizacja Miejskiej Oczyszczalni Ścieków Łyna”   w ramach naboru niekonkurencyjnego dla Działania FENX.01.03 Gospodarka wodno‐ściekowa</t>
  </si>
  <si>
    <t>Collect Consulting S.A., ul. Zbożowa 42B, 40-657 Katowice</t>
  </si>
  <si>
    <t>2024.028.RIR.21.09.2024</t>
  </si>
  <si>
    <t>Opracowanie dokumentacji projektowej dla adania pn.: "Remont i przebudowa sieci kanalizacji sanitarnej fi 200 w ul. Iwaszkiewicza i ul. Gałczyńskiego</t>
  </si>
  <si>
    <t>NOW-EKO Biuro Projektów Sp. z o.o., ul. Dąbrowszczaków 39, 10-542 Olsztyn</t>
  </si>
  <si>
    <t>2024.029.RZM.008.24</t>
  </si>
  <si>
    <t xml:space="preserve">Dostawa drobnych narzędzi i materiałów warsztatowych </t>
  </si>
  <si>
    <t>Metalzbyt Sp. z o.o., ul. Stalowa 1, 10-959 Olsztyn</t>
  </si>
  <si>
    <t>2024.030.RIR.21.7</t>
  </si>
  <si>
    <t>Wymiana drzwi w budynku punktu obsługi poletek na terenie RGŚ- obiekt zlokalizowany na terenie Miejskiej Oczyszczalni Ścieków Łyna w Olsztynie</t>
  </si>
  <si>
    <t>"GRUPA ŻERAŃSKI" Artur Żerański, ul. Sikorskiego 19 lok U6, 10-088 Olsztyn</t>
  </si>
  <si>
    <t>2024.031.RIR.21.8</t>
  </si>
  <si>
    <t xml:space="preserve">Wymiana stolarki drzwiowej i okiennej w budynku B na terenie bazy PWiK- Zadanie nr 2, ul.Oficerska 16A, </t>
  </si>
  <si>
    <t>OKNOPLUS Marcin Ankiewicz, ul. Polna 8, 06-460 Grudusk</t>
  </si>
  <si>
    <t>2024.032.VJW.02.24</t>
  </si>
  <si>
    <t>Pobranie i wykonanie analiz składu biogazu wytwarzanego w  Oczyszczalni Ścieków „Łyna” w Olsztynie</t>
  </si>
  <si>
    <t>H &amp;G Z.Hołdys, J.Gorel Sp.J  43-502 Czechowice-Dziedzice, ul. Pionkowa 2</t>
  </si>
  <si>
    <t>2024.033.PZ.1.24</t>
  </si>
  <si>
    <t>Recertyfikacja systemu zarządzania jakością srodowiskiem i BHP</t>
  </si>
  <si>
    <t>TUV POLSKA Sp. z o.o., ul.Mickiewicza 29, 40-085 Katowice</t>
  </si>
  <si>
    <t>2024.034.PP.01</t>
  </si>
  <si>
    <t>Występ artystyczny</t>
  </si>
  <si>
    <t>2024.035.PB.3.24</t>
  </si>
  <si>
    <t xml:space="preserve">Produkcja i emisja audycji radiowej </t>
  </si>
  <si>
    <t>Produkcja programów radiowych i telewizyjnych 10-213 Olsztyn, ul. Oficerska 4/2</t>
  </si>
  <si>
    <t>2024.036.PB.4.24</t>
  </si>
  <si>
    <t>Produckja i emisja audycji telewizyjnej</t>
  </si>
  <si>
    <t>2024.037.VJW.03.24</t>
  </si>
  <si>
    <t>Badanie chemiczne wody i ścieków</t>
  </si>
  <si>
    <t>SGS Polska Sp. z o.o.  z siedzibą  w Warszawie,  adres: 02-305 Warszawa,                                   AL. Jerozolimskie 146A,</t>
  </si>
  <si>
    <t>2024.038.PZP.263.K.46.2023.RSK</t>
  </si>
  <si>
    <t>CZYSZCZENIE i KONSERWACJA SEPARATORÓW, OSADNIKÓW i PIASKOWNIKÓW W PUNKTACH PODCZYSZCZANIA WÓD OPADOWYCH zlokalizowanych na układzie miejskiej sieci kanalizacji deszczowej na terenie m. Olsztyna</t>
  </si>
  <si>
    <t>EKO SYSTEM Sp. z o.o., ul. Lubelska 43D, 10-410 Olsztyn</t>
  </si>
  <si>
    <t xml:space="preserve">2024.039.RI.01 vs. SF/559/3/2024 </t>
  </si>
  <si>
    <t>Open Nexus Sp. z o.o., ul. Bolesława Krzywoustego 3, 61-144 Poznań</t>
  </si>
  <si>
    <t xml:space="preserve">Usługa świadczona przez platformę zakupową </t>
  </si>
  <si>
    <t>2024.040.PZP.263.1.2024.RIR</t>
  </si>
  <si>
    <t>REMONT ZAGĘSZCZACZA GRAWITACYJNEGO OSADU wraz z KOMORĄ ROZDZIAŁU na terenie Miejskiej Oczyszczalni Ścieków w Olsztynie przy ul. Leśnej</t>
  </si>
  <si>
    <t>COVER TECHNOLOGIES Sp. z o.o., ul. Burakowska 16 LU 2, 01-066 Warszawa</t>
  </si>
  <si>
    <t>robota budowlana</t>
  </si>
  <si>
    <t>2024.041.PZP.263.K.44.2023.RSK</t>
  </si>
  <si>
    <t>CZYSZCZENIE i KONSERWACJA KANAŁÓW i ROWÓW OTWARTYCH, ZBIORNIKÓW RETENCYJNYCH oraz URZĄDZEŃ TOWARZYSZĄCYCH należących do miejskiej sieci kanalizacji deszczowej w Olsztynie</t>
  </si>
  <si>
    <t>Przedsiębiorstwo Utrzymania Dróg i Urządzeń Wodnych Marek Kierzkowski, Pieszkowo 7, 11-220 Górowo Iławieckie</t>
  </si>
  <si>
    <t>2024.042.PZP.263.5.2024.PA</t>
  </si>
  <si>
    <t>DOSTAWA ORYGINALNYCH MATERIAŁÓW EKSPLOATACYJNYCH DO URZĄDZEŃ BIUROWYCH ZAMAWIAJĄCEGO</t>
  </si>
  <si>
    <t xml:space="preserve">Przedsiębiorstwo Handlowe "PAXER" Jolanta Prusinowska, Grzegorz Prusinowski Sp. J., ul. Towarowa 11, 10-416 Olsztyn </t>
  </si>
  <si>
    <t>2024.043.RTW.01</t>
  </si>
  <si>
    <t>Pomoc drogowa</t>
  </si>
  <si>
    <t>KM Angielczyk Sp. z o.o., ul. Towarowa 14, 10-417 Olsztyn</t>
  </si>
  <si>
    <t>2024.044.RZM.009.24</t>
  </si>
  <si>
    <t>2024-005-06</t>
  </si>
  <si>
    <t>Pompy zatapialne typu Flygt</t>
  </si>
  <si>
    <t>Zakład Techniki Sanitarnej „TECHSAN” Grzegorz Gudecki, Gutkowo 52, 11-041 Olsztyn,</t>
  </si>
  <si>
    <t>2024.045.RSK.002.24</t>
  </si>
  <si>
    <t>Wykonanie przeglądów, napraw bieżących, remontów i konserwacji systemów telewizyjnej inspekcji kanalizacji firmy IBAK</t>
  </si>
  <si>
    <t>"ELSE" Technical and Research CO.LTD. Sp. z o.o., ul. Chodowieckiego 7, 80-208 Gdańsk</t>
  </si>
  <si>
    <t>2024.046.PA.03.24</t>
  </si>
  <si>
    <t xml:space="preserve">Dostawa materiałów biurowych </t>
  </si>
  <si>
    <t>2024.047.RGŚ.03.24</t>
  </si>
  <si>
    <t xml:space="preserve">Regeneracja powierzchni roboczych wałów wchodzących w skład pras filtracyjnych PETKUS typ DYPE 24 STN </t>
  </si>
  <si>
    <t>Zakład Urządzeń Technicznych "UNIMASZ" Sp. z o.o., ul. Stalowa 4, 10-420 Olsztyn</t>
  </si>
  <si>
    <t>2024.048.RZM.010.24</t>
  </si>
  <si>
    <t>Pojemniki UV</t>
  </si>
  <si>
    <t>PROBIKO-AQUA Sp.z.o.o, ul. Okrężna 20, 62-025 Kostrzyń</t>
  </si>
  <si>
    <t>2024.049.RI.040.01.2024</t>
  </si>
  <si>
    <t>CSMS Sp.z.o.o z siedziba w Pszczynie, ul. Zdrojowa 2,m 43-200 Pszczyna</t>
  </si>
  <si>
    <t>2024.050.RZM.011.24</t>
  </si>
  <si>
    <t>Przepływomierze z osprzętem</t>
  </si>
  <si>
    <t>Usługi utrzymania i rozwoju</t>
  </si>
  <si>
    <t xml:space="preserve">KartGIS Sp. z o.o., ul. Aleje Jerozolimskie 81, 02-001 Warszawa
</t>
  </si>
  <si>
    <t>2024.051.RGŚ.05.2024</t>
  </si>
  <si>
    <t>ZAŁADUNEK KOMUNALNYCH OSADÓW ŚCIEKOWYCH [19 08 05] Z KWATER NATURALNEGO PRZYSTOSOWANIA OSADU NA TERENIE OCZYSZCZALNI ŚCIEKÓW w OLSZTYNIE, ul. Leśna 9.</t>
  </si>
  <si>
    <t>KOMA Olsztyn Sp. z o.o., ul. Towarowa 20A, 10-417 Olsztyn</t>
  </si>
  <si>
    <t>2024.052.VJW.04.24</t>
  </si>
  <si>
    <t>Wojewódzka Stacją Sanitarno-Epidemiologiczna w Olsztynie, ul. Żołnierska 16, 10-561 Olsztyn</t>
  </si>
  <si>
    <t>2024.053.RIR.2226.III.2.1.2024.1</t>
  </si>
  <si>
    <t>Wymiana uszkodzonego wlotu czerpni powietrza GWC zlokalizowanego na bazie PWiK Sp. z o.o.</t>
  </si>
  <si>
    <t>VBS Polska Janusz Bartycha, ul. Kwiatowa 4, 11-010 Wójtowo</t>
  </si>
  <si>
    <t xml:space="preserve">Wykrywanie i identyfikacja bakterii i grzybów pleśniowych i drożdżopodobnych w powietrzu przy Oczyszczalni Ścieków "Łyna" na przepompowniach ścieków </t>
  </si>
  <si>
    <t>2024.054.PZP.263.3.2024.RIR</t>
  </si>
  <si>
    <t>Budowa sieci wodociągowej od ul. Agrestowej do ul.Zientary-Malewskiej w Olsztynie</t>
  </si>
  <si>
    <t>ELABUD Usługi Budowlane Ryszard Witkiewicz, Spręcowo 6, 11-001 Dywity</t>
  </si>
  <si>
    <t>514 140 ,00</t>
  </si>
  <si>
    <t>2024.055.RIR.21.11</t>
  </si>
  <si>
    <t>Remont posadzki hali głównej warsztatu samochodowego na bazie PWIK</t>
  </si>
  <si>
    <t>RANTECH Sp. z o.o., 11-041 Olsztyn, Gutkowo 80A</t>
  </si>
  <si>
    <t>2024.056.PA.02.24</t>
  </si>
  <si>
    <t>Dostawa środków czystości</t>
  </si>
  <si>
    <t>FLESZ Sp. z o.o. 03-017 Warszawa ul. Cieślewskich25 F O/Olsztyn ul. Lubelska 32</t>
  </si>
  <si>
    <t>2024.057.RSK.003.24</t>
  </si>
  <si>
    <t>EKO SYSTEM Sp. z o.o. Olsztyn 10-410, ul. Lubelska 43d</t>
  </si>
  <si>
    <t>2024.058.RZM.012.24</t>
  </si>
  <si>
    <t>Sukcesywne dostawy środków czystości BHP</t>
  </si>
  <si>
    <t xml:space="preserve">PPHU Aramis Stanisław Zieliński, ul. Rolna 243, 10-804 Olsztyn
</t>
  </si>
  <si>
    <t>2024.059.PZP.263.9.2024.RSW</t>
  </si>
  <si>
    <t xml:space="preserve">REMONTY CZĄSTKOWE – ODTWORZENIOWE NAWIERZCHNI BITUMICZNYMI MASAMI MINERALNO – ASFALTOWYMI na terenie miasta Olsztyna </t>
  </si>
  <si>
    <t>2024.060.RSK.004.24</t>
  </si>
  <si>
    <t>Wykonania audytu rekompensaty za lata 2021 - 2023 należnej PWIK Sp. z o.o. w Olsztynie od Gminy Olsztyn</t>
  </si>
  <si>
    <t>Grupa Gumułka - Corporate Finance Sp. z o.o., ul. Jana Matejki 4, 40-077 Katowice</t>
  </si>
  <si>
    <t>2024.061.PZP.262.6.2024.RIR</t>
  </si>
  <si>
    <t>MODERNIZACJA WĘZŁA GAZOWEGO w KOTŁOWNI BIOGAZOWEJ na terenie Miejskiej Oczyszczalni Ścieków ŁYNA w Olsztynie</t>
  </si>
  <si>
    <t xml:space="preserve">Instal-Tech Marcin Gardocki, 10-091 Olsztyn, ul. Dywizjonu 303 6/29 </t>
  </si>
  <si>
    <t>2024.062.RZM.013.24</t>
  </si>
  <si>
    <t xml:space="preserve">Sukcesywne dostawy wody mineralnej </t>
  </si>
  <si>
    <t>UZDROWISKO WIENIEC Sp. z o. o., ul. Brzozowa 1, 87-800 Wieniec Zdrój</t>
  </si>
  <si>
    <t>2024.063.RIR.21.10.2023</t>
  </si>
  <si>
    <t>Naprawa wagi samochodowej na terenie Miejskiej Oczyszczalni Ścieków Łyna w Olsztynie przy ul. Leśnej</t>
  </si>
  <si>
    <t>AUTOMATYKA SERWIS Sp.z.o.o, ul. Słoneczna 9, 72-010 Police</t>
  </si>
  <si>
    <t>2024.064.PP.02</t>
  </si>
  <si>
    <t xml:space="preserve">Opracowanie raportu przedstawiajacego słabe i mocne strony zamawiającego jako pracodawcy oraz szkolenie pracowników PWIK Sp. z o.o.  </t>
  </si>
  <si>
    <t>eMGrow, ul. Kanta 20/19, 10-691 Olsztyn</t>
  </si>
  <si>
    <t>2024.067.PZP.263.7.2024.RGŚ</t>
  </si>
  <si>
    <t>TRANSPORT i ZAGOSPODAROWANIE USTABILIZOWANYCH, KOMUNALNYCH OSADÓW ŚCIEKOWYCH [kod odpadu 19 08 05] z Oczyszczalni Ścieków ŁYNA w Olsztynie</t>
  </si>
  <si>
    <t>EKO ERDE Sp. z o.o, ul. Lisa Kulki 25, 05-270 Marki</t>
  </si>
  <si>
    <t>2024.068.RZM.014.24</t>
  </si>
  <si>
    <t>Dostawa do urządzeń spalinowych nowych materiałów eksploatacyjnych i części zamienne</t>
  </si>
  <si>
    <t>MAD, ul. Kresowa 68, 11-041 Olsztyn</t>
  </si>
  <si>
    <t>2024.069.PP.03</t>
  </si>
  <si>
    <t>Przeprowadzenie szkolenia szkoleniem na tematy CSR i ESG</t>
  </si>
  <si>
    <t>2024.071.VOŚ.261.2.2024</t>
  </si>
  <si>
    <t>Ocena warunków hydrogeologicznych gruntów pod kątem rolniczego zastosowania komunalnych osadów ściekowych</t>
  </si>
  <si>
    <t>Krzysztof Soboczyński Usługi Geologiczne, ul. Czarnieckiego 63/38, 14-100 Ostróda</t>
  </si>
  <si>
    <t>2024.072.PP.04</t>
  </si>
  <si>
    <t>Obsługa konferansjerska</t>
  </si>
  <si>
    <t>Produkcja programów radiowych i telewizyjnych, 10-213 Olsztyn, ul. Oficerska 4/2</t>
  </si>
  <si>
    <t>2024.075.PP.05</t>
  </si>
  <si>
    <t>ATAMAN Sp. z o.o., 11-041 Olsztyn, ul. Jemioły 1/3</t>
  </si>
  <si>
    <t>2024.076.PP.06</t>
  </si>
  <si>
    <t xml:space="preserve">Nagłośnienie i oprawa muzyczna konferencji </t>
  </si>
  <si>
    <t>M2 s.c. Jarosław Mikołajczak, Aleksander Miśnikiewicz, 10-371 Kieźliny, ul. Romana Domagały 3 paw. 4</t>
  </si>
  <si>
    <t>2024.077.PP.07</t>
  </si>
  <si>
    <t xml:space="preserve">Organizacja konferencji i spotkania integracyjnego pracowników </t>
  </si>
  <si>
    <t>Hotel Omega Sp. z o.o., 10-802 Olsztyn, ul. Sielska 4a</t>
  </si>
  <si>
    <t>2024.078.PZP.263.10.I.III.IV.2024.RZM</t>
  </si>
  <si>
    <t>DOSTAWA ARMATURY WODOCIĄGOWEJ: ZADANIE I    — zasuwy liniowe wodociągowe, kołnierzowe z miękkim uszczelnieniem  do wody zimnej; ZADANIE III  — sztywne obudowy do zasuw i nawiertek;
ZADANIE IV  — zasuwy do przyłączy domowych z żywicy POM z obudowami</t>
  </si>
  <si>
    <t>2024.080.RI.231.7.2024</t>
  </si>
  <si>
    <t>Rozszerzenie licencji do 300 urządzeń i przedłużenie wsparcia na oprogramowanie antywirusowe ESET PROTECT Advanced na 2 lata</t>
  </si>
  <si>
    <t>Bit SERWIS Arkadiusz Zamarja, ul. Kotańskiego 6, 10-166 Olsztyn</t>
  </si>
  <si>
    <t>2024.082.EPA.01.24</t>
  </si>
  <si>
    <t xml:space="preserve">Ubezpieczenie odpowiedzialności cywilnej członków Zarządu, Prokurentów oraz Rady Nadzorczej </t>
  </si>
  <si>
    <t>Chubb European Group SE, ul. Królewska 18, 00-103 Warszawa</t>
  </si>
  <si>
    <t>2024.083.RZM.015.24</t>
  </si>
  <si>
    <t>Jednorazowa dostawa oryginalnych części zamiennych do pomp Seepex</t>
  </si>
  <si>
    <t>SEEPEX GmbH, Scharnhoezstrasse 344, 46-240 Bottrop, Germany</t>
  </si>
  <si>
    <t>2024.084.RZM.016.24</t>
  </si>
  <si>
    <t>Jednorazowa dostawa folii PEHD geomembrany</t>
  </si>
  <si>
    <t>THERMOFAN Jarosław Królicki, ul. Budowlana 2, 10-424 Olszytyn</t>
  </si>
  <si>
    <r>
      <t xml:space="preserve">Czyszczenia i </t>
    </r>
    <r>
      <rPr>
        <sz val="10"/>
        <color indexed="8"/>
        <rFont val="Arial"/>
        <family val="2"/>
        <charset val="238"/>
      </rPr>
      <t>konserwacji separatorów, osadników w punktach podczyszczania wód opadowych, zlokalizowanych na układzie sieci kanalizacji deszczowej należącej do PWiK Sp. z o.o. w Olsztynie</t>
    </r>
  </si>
  <si>
    <t>2024.085.RIR.21.10.2023</t>
  </si>
  <si>
    <t>Remont wagi samochodowej na terenie oczyszczalni ścieków</t>
  </si>
  <si>
    <t>RJ SYSTEM Rafał Just, ul. Sokola 2/20, 10-041 Olsztyn</t>
  </si>
  <si>
    <t>2024.086.PZP.263.11.2024.PP</t>
  </si>
  <si>
    <t>Profilaktyczne badania lekarskie pracowników Zamawiającego</t>
  </si>
  <si>
    <t>POLMED S.A., ul. Osiedle Kopernika 21, 83-200 Starogard Gdańsk</t>
  </si>
  <si>
    <t>2024.089.RT.7.2024</t>
  </si>
  <si>
    <t>Zaprojektowanie i wybudowanie sieci kanalizacyjnej sanitarnej wraz z z hydrantem przy ul. Miłej w Olsztynie</t>
  </si>
  <si>
    <t>NORD INWEST, ul. Lubelska 432 A, 10-410 Olsztyn</t>
  </si>
  <si>
    <t>2024.090.RZM.017.24</t>
  </si>
  <si>
    <t>Cement i wapno workowane</t>
  </si>
  <si>
    <t>2024.092.PZP.263.12.2024.RZM</t>
  </si>
  <si>
    <t>Sukcesywne dostawy włazów i wpustów kanalizacyjnych z podziałem na 3 zadania</t>
  </si>
  <si>
    <t xml:space="preserve">Neptun Sp. z o.o., ul. Metalurgiczna 1C, 20-234 Lublin </t>
  </si>
  <si>
    <t>2024.093.VOŚ.261.3.2024</t>
  </si>
  <si>
    <t>Wykonanie operatu wodnoprawnego na odprowdzenie do rzeki Łyny ścieków oczyszczonych Miejskiej Oczyszczalni Ścieków Łyna w Olsztynie</t>
  </si>
  <si>
    <t>HYDROinżynieria OPERATUJEMY mgr inz Hubert Rams, Rzędkowice, ul. Sadowa 10</t>
  </si>
  <si>
    <t>2024.094.RZM.018.24</t>
  </si>
  <si>
    <t>Wyporowa pompa BOERGER</t>
  </si>
  <si>
    <t>Boerger Polska Sp.zo.o, ul. Toszecka 101, 44-100 Gliwice</t>
  </si>
  <si>
    <t>2024.097.RZM.019.24</t>
  </si>
  <si>
    <t>Dostawa i wymiana węgla aktywnego</t>
  </si>
  <si>
    <t>ZDPWA Jan Saratowicz, Dąbrowa 4, 05-320 Mrozy</t>
  </si>
  <si>
    <t>2024.098.RT.9.2024</t>
  </si>
  <si>
    <t>Realizacja inwestycji wodociągowo - kanalizacyjnej - zaprojektowanie i wybudowanie sieci kan. Sanit. Tłocznej dn1250 o dł. 762mb, sieci kan. Sanit. Grawitacyjnej dn250 dł 3,5mb oraz sieci wodociągowej DN160 dł 184mb przy ul. Zimowej dz. Nr 13/1 i 13/4 obr. 13</t>
  </si>
  <si>
    <t xml:space="preserve">R-Terra Sp. z o.o., ul. Towarowa 20A, 10-417 Olsztyn; KOMA Olsztyn Sp. z o.o., ul. Towarowa 20A, 10-417 Olsztyn </t>
  </si>
  <si>
    <t>2024.070.RIR.21.15</t>
  </si>
  <si>
    <t>Remont kopuł ZKF1 i ZKF2</t>
  </si>
  <si>
    <t>Prowadzenie akademi z okazji dnia komunalnika</t>
  </si>
  <si>
    <t>2024.074.PZP.263.8.2024.RGŚ</t>
  </si>
  <si>
    <t>Dostawa koagulantu PIX 113 do wspomagania procesu oczyszczania ścieków w Oczyszczalni Ścieków ŁYNA w Olsztynie, ul. Leśna 9</t>
  </si>
  <si>
    <t>Kemipol Sp. z o.o., ul. Kuźnicka 6, 72-010 Police</t>
  </si>
  <si>
    <t>2024.091.PA.05.24</t>
  </si>
  <si>
    <t>Własnoreczne wykonanie gadżetu firmowego</t>
  </si>
  <si>
    <t>2024.095.RUR.1.24</t>
  </si>
  <si>
    <t xml:space="preserve">Usługa stałej obsługi i konserwacji urządzenia dźwigowego - 1 szt. dźwig osobowy </t>
  </si>
  <si>
    <t>ELEKTROINSTAL S.C. u. Księcia Witolda 14, 10-067 Olsztyn</t>
  </si>
  <si>
    <t>2024.096.RT.8.2024</t>
  </si>
  <si>
    <t>Inwestycja dotycząca budowy sieci wod-kan w rejonie ul. Marii Zientary Malewskiej w Olsztynie</t>
  </si>
  <si>
    <t>Zaborowski Stanisław Andrzej, Przedsiębiorstwo Handlowo-Usługowe "ALMAR"</t>
  </si>
  <si>
    <t>2024.100.RGŚ.07.24</t>
  </si>
  <si>
    <t>Naprawa uszkodzonej redukcji na połączeniu przepływomierza rurociągu osadu recyrkulowanego na terenie Oczyszczalni Ścieków „Łyna” w Olsztynie</t>
  </si>
  <si>
    <t xml:space="preserve">Cover Technologies Sp. z o.o. 01-066 Warszawa ul. Burakowska 16 lok. U2 </t>
  </si>
  <si>
    <t>2024.101.RG.01</t>
  </si>
  <si>
    <t>Operaty szacunkowe 10 szt.</t>
  </si>
  <si>
    <t>Faktor Sp. z o.o., ul. Towarowa 9,  10-416 Olsztyn</t>
  </si>
  <si>
    <t>2024.102.RIR.21.12</t>
  </si>
  <si>
    <t>Budowa systemu awaryjnego zasilania elektrycznego na obiekcie PWiK w ramach 3 zadań: Zadanie 1 - Obiekt - ujęcie wody Wadąg, Zadanie 2 - Obiekt Przepompownia P3, Zadanie 3 - Obiekt Przepompownia P10</t>
  </si>
  <si>
    <t>NORBUD Norbert Walkiewicz, ul. Bałtycka 5 lok 1, 10-135 Olsztyn</t>
  </si>
  <si>
    <t>2024.105.RI.231.9.2024</t>
  </si>
  <si>
    <t>Dostwa sprzętu komputerowego - modernizacja SUW Zachód</t>
  </si>
  <si>
    <t>INFOMEX Sp.z.o.o, 34-300 Żywiec, ul. Wesoła 19 B</t>
  </si>
  <si>
    <t>2024.106.RT.12.2024</t>
  </si>
  <si>
    <t>Realizacja inwestycji dotyczącej budowy sieci kanalizacji sanitarnej w rejonie ul. Kresowej w Olsztynie</t>
  </si>
  <si>
    <t>DOMESTIC Sp.z.o.o, ul. Kłosowa 80, 10-819 Olsztyn</t>
  </si>
  <si>
    <t>2024.107.PZP.263.17.2024.RZM</t>
  </si>
  <si>
    <t>Dostawa betonu towarowego</t>
  </si>
  <si>
    <t>ABRAM HALE Sp. z o.o., ul. Ks. Jagałły 1D, 10-371 Kieźliny</t>
  </si>
  <si>
    <t>2024.108.PZP.263.15.2024.PBR</t>
  </si>
  <si>
    <t>Realiacja talonów Zamawiającego w ramach posiłków profilaktycznych</t>
  </si>
  <si>
    <t>Carrefour Polska Sp. z o.o., ul. Targowa 72, 03-734 Warszawa</t>
  </si>
  <si>
    <t>2024.109.RZM.021.24</t>
  </si>
  <si>
    <t>Materiały i osprzęt elektryczny</t>
  </si>
  <si>
    <t>2024.110.RIR.21.19</t>
  </si>
  <si>
    <t>Opracowanie dokumentacji projektowej dla zadania: "Rozbiórka budynku magazynowo-biurowego przy ul. Wiosennej 1a w Olsztynie"</t>
  </si>
  <si>
    <t>Nieruchomości Andrzej Szachów, ul. Ogrodowa 6, 78-600 Wałcz</t>
  </si>
  <si>
    <t>2024.111.RZM.022.24</t>
  </si>
  <si>
    <t>Dostawa i instalacja zasilacza napięcia gwarantowanego</t>
  </si>
  <si>
    <t xml:space="preserve">Pneumatyka Plus Marcin Romański Jacek Romański Spółka Jawna,  10 – 417 Olsztyn, ul. Towarowa 20c
</t>
  </si>
  <si>
    <t>2024.114.RT.11.2024</t>
  </si>
  <si>
    <t>Realizacja inwestycji wodociagowo - kanalizacyjnej w rejonie ul. Zakole w Olsztynie</t>
  </si>
  <si>
    <t>2MPROJEKT Sp.z.o.o, ul. Oficerska 17, 10-217 Olsztyn</t>
  </si>
  <si>
    <t>2024.115.PZP.263.13.2024.RZM</t>
  </si>
  <si>
    <t>Dostawa ubrań roboczych</t>
  </si>
  <si>
    <t>PW Krystian Sp.z.o.o, ul. Staszica 9 A, 26-400 Przysucha</t>
  </si>
  <si>
    <t>2024.117.PZP.262.14.2024.RIR</t>
  </si>
  <si>
    <t>OPRACOWANIE DOKUMENTACJI PROJEKTOWEJ na zadanie pn. Budowa placu magazynowego na odpady technologiczne z oczyszczalni ścieków na terenie Miejskiej Oczyszczalni Ścieków w Olsztynie przy ul. Leśnej</t>
  </si>
  <si>
    <t>MTBP Usługi Projektowe Mariusz Tomczuk, ul. Wyszyńskiego 15/14, 10-457 Olsztyn</t>
  </si>
  <si>
    <t>2024.118.PZP.263.22.2024.RIR</t>
  </si>
  <si>
    <t>I.Usunięcie awarii kolektora tłocznego DN700 w ul. Grzybowej, II. Usuniecie awarii kolektora grawitacyjnego DN400 ul. Nowowiejskiego</t>
  </si>
  <si>
    <t>TERKAN Sp. z o.o., sp.k., 87-140 Chełmża, Grzegorz 37A</t>
  </si>
  <si>
    <t>2024.119.RZM.22.24</t>
  </si>
  <si>
    <t>Głębinowy agregat pompowy</t>
  </si>
  <si>
    <t>PU-H "Gruntjol" Jolanta Kurek Nowak, ul. Rodziny Poganów 64, 32-080 Zabierzów</t>
  </si>
  <si>
    <t>2024.120.PR.1</t>
  </si>
  <si>
    <t>Umowa licencyjna dotyczaca korzystania z okreslonych rodzajow publikacji prawnych elektronicznych</t>
  </si>
  <si>
    <t>Wolters Kluwer Polska Sp. z o.o., ul. Przyokopowa 33, 01-208 Warszawa</t>
  </si>
  <si>
    <t>2024.121.PZP.263.20.2024.RGŚ</t>
  </si>
  <si>
    <t>Usługi Transportowe Adam Pszenny, Frygnowo 22, 14-107 Gierzwałd</t>
  </si>
  <si>
    <t>2024.122.RZM.023.24</t>
  </si>
  <si>
    <t>Materiały eksploatacyjne</t>
  </si>
  <si>
    <t>ENDRESS HAUSER POLSKA Sp.z.o.o, 51-115 Wrocław, ul. Wołowska 11</t>
  </si>
  <si>
    <t>2024.123.RZM.024.24</t>
  </si>
  <si>
    <t>Zawory kulowe przelotowe i czerpalne, zawory ocynkowane oraz załączniki uniwersalne do rur stalowych i PE typu GEBO</t>
  </si>
  <si>
    <t>2024.125.RT.14.2024</t>
  </si>
  <si>
    <t>Budowa sieci wod-kan w rejonie ul. Popiełuszki w Olsztynie</t>
  </si>
  <si>
    <t>PROMUS Sp.z.o.o, ul. Spichrzowa 17, 80-750 Gdańsk</t>
  </si>
  <si>
    <t>2024.126.PZP.263.19.2024.RZM</t>
  </si>
  <si>
    <t>Dostawa oryginalnych części do rozdrabniarek Channel Monster</t>
  </si>
  <si>
    <t>TECH-POMP, ul. Sztandarów 1/3, 04-423 Warszawa</t>
  </si>
  <si>
    <t>2024.127.RIR.21.15</t>
  </si>
  <si>
    <t>Roboty dodatkowe -  MODERNIZACJA WĘZŁA GAZOWEGO w KOTŁOWNI BIOGAZOWEJ na terenie Miejskiej Oczyszczalni Ścieków Łyna w Olsztynie</t>
  </si>
  <si>
    <t>2024.128.PZP.263.18.I.II.IV.2024.RZM</t>
  </si>
  <si>
    <t>DOSTAWA WODOMIERZY STATYCZNYCH 
z zintegrowanym modułem radiowym wraz z licencją do oprogramowania oraz WODOMIERZY STATYCZNYCH ELEKTROMAGNETYCZNYCH 
lub ULTRADŹWIĘKOWYCH z bateryjnymi modułami GSM/GPRS : ZADANIE I   –  wodomierze statyczne do pomiaru wody zimnej od DN 15 do DN 40 z zintegrowanym modułem radiowym Wireless M-Bus wraz z licencją do oprogramowania; ZADANIE II  –  wodomierze statyczne do pomiaru wody zimnej od DN 25, L-165 mm  z zintegrowanym modułem radiowym Wireless M-Bus wraz z licencją do oprogramowania; ZADANIE IV – wodomierze kołnierzowe, suchobieżne, śrubowe z poziomą osią wirnika do pomiaru wody zimnej z odczytem wskazań przy zastosowaniu systemu przewodowego z użyciem nadajnika kontaktronowego NK</t>
  </si>
  <si>
    <t>Wodmiar VR Wiśniewscy Sp. J. Sp. K., ul. Lubelska 39, 10-408 Olsztyn</t>
  </si>
  <si>
    <t>2024.129.PZP.263.18.III.2024.RZM</t>
  </si>
  <si>
    <t>DOSTAWA WODOMIERZY STATYCZNYCH 
z zintegrowanym modułem radiowym wraz z licencją do oprogramowania oraz WODOMIERZY STATYCZNYCH ELEKTROMAGNETYCZNYCH 
lub ULTRADŹWIĘKOWYCH z bateryjnymi modułami GSM/GPRS:
ZADANIE III –  wodomierze statyczne do pomiaru wody zimnej od DN 50 do DN 100 z zintegrowanym modułem radiowym Wireless M-Bus wraz z licencją do oprogramowania</t>
  </si>
  <si>
    <t>DIEHL METERING Sp. z o.o., Bażanowice, ul. Cieszyńska 1A, 43-440 Goleszów</t>
  </si>
  <si>
    <t>2024.130.RGŚ.08.24</t>
  </si>
  <si>
    <t>Prowadzenie okresowych przeglądów serwisowych agregatu kogeneracyjnego zainstalowanego na terenie Miejskiej Oczyszczalni Ścieków „Łyna" w Olsztynie</t>
  </si>
  <si>
    <t>ELTECO sp. z o.o. z siedzibą: ul. XX Pijarów 5, 31-466 Kraków</t>
  </si>
  <si>
    <t>2024.131.RGŚ.10.24</t>
  </si>
  <si>
    <t>„Usługa serwisowania pogwarancyjnego w zakresie przeglądów i napraw instalacji myjek wysokociśnieniowych SH TRUCK 7P – 175 firmy Nilfisk-Alto”, zainstalowanych w Punkcie Zrzutu Zanieczyszczeń na terenie Oczyszczalni Ścieków ”Łyna” przy ulicy Leśnej 9A w Olsztynie.</t>
  </si>
  <si>
    <t>SPS-SERWIS Pstrągowski Sławomir, 10-416 Olsztyn, ul. Towarowa 17</t>
  </si>
  <si>
    <t>2024.132.PZP.263.21.2024.RGŚ</t>
  </si>
  <si>
    <t>Przedsiębiorstwo Wielobranżowe Mirosław Czapliński, ul. Spółdzielcza 30, 11-011 Dywity</t>
  </si>
  <si>
    <t>2024.133.RZM.025.24</t>
  </si>
  <si>
    <t>Dostawa foli PEHD geomembrana</t>
  </si>
  <si>
    <t>2024.134.PB.26.24</t>
  </si>
  <si>
    <t>Usługa reklamowa</t>
  </si>
  <si>
    <t>TELEWIZJA Olsztyn Danuta Domańska, Sikorskiego 23, Olsztyn</t>
  </si>
  <si>
    <t>2024.135.ES.01</t>
  </si>
  <si>
    <t>Serwis kopertownicy i frankownicy</t>
  </si>
  <si>
    <t>DOCUFIELD Sp z.o.o 60-401 Poznań, ul. Polska 114</t>
  </si>
  <si>
    <t>34  920,00</t>
  </si>
  <si>
    <t>2024.136.RGŚ.09.24</t>
  </si>
  <si>
    <t xml:space="preserve">Przegląd okresowy wag taśmowych typ EWP/TP producenta EWP - 2 szt. Oraz przegląd okresowy i jednorazowa legalizacja wagi samochodowej typ 84evo producenra REWA - SZT. 1 szt. Zainstalowanych na terenie Oczyszczalni Ścieków "Łyna" przy ul. Leśna 9 w Olsztynie </t>
  </si>
  <si>
    <t>Elektroniczne Wagi Przemysłowe Sp. z.o.o Sp. k z adresem siedziby 80-283 Gdańsk, ul. Zacna 31</t>
  </si>
  <si>
    <t>2024.137.PBR.261.1.2024</t>
  </si>
  <si>
    <t>Przeglady techniczne, konserwacja , legalizacja i naprawa sprzętu urządzeń i drzwi przeciwpozarowych, okresowe przeglady systemów oddymiania i systemu sygnalizacji pożaru w obiektach przedsiębiorstwa  wodociągów i kanalizacji Społka z.o.o w Olsztynie, w okresach od 1.11 - 31.10.2027</t>
  </si>
  <si>
    <t>Agencja Ochrony Przeciwpożarowej "STRAŻAK" Krzysztof Foldyński, 84-242 Luzino,ul. Osiedlowa 10</t>
  </si>
  <si>
    <t>2024.138.RTW.02</t>
  </si>
  <si>
    <t>Monitorowanie zużycia paliwa i tras pojazdów</t>
  </si>
  <si>
    <t>TEKOM TECHNOLOGIA Spz.o.o 26-600 Radom, ul. Ludwikowska 17</t>
  </si>
  <si>
    <t>2024.140.RUR.2.24</t>
  </si>
  <si>
    <t>Przegląd konserwacyjny klimatyzatorów i central wentylacyjnych na obiektach PWiK w Olsztynie</t>
  </si>
  <si>
    <t>MSK-Tech Michał Piktel, Miodówko 33, 11-034 Stawiguda</t>
  </si>
  <si>
    <t>2024.141.RUR.3.24</t>
  </si>
  <si>
    <t>Przegląd serwisowy kotłowni znajdujących się na terenie obiektów PWIK Olsztyn</t>
  </si>
  <si>
    <t>Serwis Nosowicz, Dągi 2, 11-001 Dywity</t>
  </si>
  <si>
    <t>2024.142.PA.06.24</t>
  </si>
  <si>
    <t>Pranie odzieży roboczej i ochronnej /tekstyliów skażonej czynnikiem biologicznym</t>
  </si>
  <si>
    <t>UNIPRAL Sp. z o.o., ul. Nad Jarem, 10-171 Olsztyn</t>
  </si>
  <si>
    <t>2024.143.RGŚ.11.24</t>
  </si>
  <si>
    <t>Usługa serwisowania pogwarancyjnego w zakresie przeglądów i napraw urządzeń wchodzących w skład instalacji dezodoryzacji, zainstalowanych w Punkcie Zrzutu Zanieczyszczeń na terenie Oczyszczalni Ścieków ”Łyna” przy ulicy Leśnej 9A w Olsztynie</t>
  </si>
  <si>
    <t>EKOFINN-POL Sp. z o.o., 80-297 Banino, ul. Leśna 12</t>
  </si>
  <si>
    <t>2024.144.RIR.21.41.202/2024.1</t>
  </si>
  <si>
    <t>Opinia techniczna dwóch uszkodzonych jednostek kogeneracyjnych firmy ENERVIGO o mocy 210 kW zainstalowanych na terenie Miejskiej Oczyszczalni Ścieków Łyna</t>
  </si>
  <si>
    <t xml:space="preserve">Riktning Group, ul. Świętego Michała 43, 61-119 Poznań </t>
  </si>
  <si>
    <t>2024.145.RGŚ.13.24</t>
  </si>
  <si>
    <t>Usługa serwisowania pogwarancyjnego w zakresie przeglądów i napraw urządzeń wchodzących w skład instalacji do czyszczenia zanieczyszczeń z kanalizacji HUBER RoSF5 – szt. 2, zainstalowanych w Punkcie Zrzutu Zanieczyszczeń na terenie Oczyszczalni Ścieków ”Łyna” przy ulicy Leśnej 9A w Olsztynie</t>
  </si>
  <si>
    <t>HUBER TECHNOLOGY Sp. z o.o., 02-495 Warszawa ul. Ryżowa 51</t>
  </si>
  <si>
    <t>2024.146.RIR.21.10.2023</t>
  </si>
  <si>
    <t>Usługa - dostawa, zainstalowaniu, uruchomieniu oprogramowania do wagi samochodowej na Oczyszczalni Ścieków ŁYNA w Olsztynie</t>
  </si>
  <si>
    <t>2024.148.PZP.263.25.2024.RZM</t>
  </si>
  <si>
    <t>DOSTAWA ORYGINALNYCH CZĘŚCI ZAMIENNYCH DO POMP FLYGHT</t>
  </si>
  <si>
    <t>Zakład Techniki Sanitarnej TECHSAN Grzegorz Gudecki w spadku, Gutkowo 52, 11- 041 Olsztyn</t>
  </si>
  <si>
    <t>2024.149.RGŚ.14.24</t>
  </si>
  <si>
    <t>Remont transformatorów elektroenergetycznych SN/nn zainstalowanych na terenie Miejskiej Oczyszczalni Ścieków ‘Łyna’ w Olsztynie</t>
  </si>
  <si>
    <t>CES SYSTEM SPÓŁKA Z OGRANICZONĄ ODPOWIEDZIALNOŚCIĄ z siedzibą: ul. Słoneczna 40, 80-298 Leźno</t>
  </si>
  <si>
    <t>2024.150.PA.07.24</t>
  </si>
  <si>
    <t>Usługa archiwizacji materiałów archiwalnych (kat. A) oraz archiwizacji dokumentacji niearchiwalnej (kat. B3-B10)</t>
  </si>
  <si>
    <t xml:space="preserve">Przedsiębiorstwo Handlowo-Usługowe REGEST Adam Jabłonowski, ul. Dworcowa 26, 12-130 Pasym
</t>
  </si>
  <si>
    <t>2024.151.PZP.263.26.2024.RIR</t>
  </si>
  <si>
    <t>REMONT i PRZEBUDOWA SIECI KANALIZACJI SANITARNEJ Ø 200 w ul. Iwaszkiewicza i ul. Gałczyńskiego</t>
  </si>
  <si>
    <t>Przedsiębiorstwo Konserwacji Urządzeń Wodnych i Melioracyjnych „PEKUM” Sp. z o.o., ul. Lubelska 37, 10-408 Olsztyn</t>
  </si>
  <si>
    <t>2024.152.RIR.21.21</t>
  </si>
  <si>
    <t>Wykonanie sieci światłowodowej łączącej budynek  Dyspozytorni z budynkiem  zagęszczarek na Oczyszczalni Ścieków "Łyna" w Olsztynie</t>
  </si>
  <si>
    <t>RJ SYSTEM Rafał Just, Ul. Sokola  2/20, 10-041 Olsztyn</t>
  </si>
  <si>
    <t>2024.153.RI.231.17.2024</t>
  </si>
  <si>
    <t>Dostawa sprzetu komputerowego</t>
  </si>
  <si>
    <t>2024.154.PZP.263.28.2024.RZM</t>
  </si>
  <si>
    <t>2024.157.PZP.263.32.2024.RIR</t>
  </si>
  <si>
    <t>WYMIANA KOTŁA BIOGAZOWEGO NR III W KOTŁOWNI NA TERENIE MIEJSKIEJ OCZYSZCZALNI ŚCIEKÓW ŁYNA</t>
  </si>
  <si>
    <t>NSO s.c. Artur Rosiak Daniel Rosiak, Kąty 71, 96-500 Sochaczew</t>
  </si>
  <si>
    <t>2024.158.RIR.21.24</t>
  </si>
  <si>
    <t>Dostawa i wymiana drzwi w pomieszczeniu sterowni siłowni biogazowej oraz wymianę wkładek i zamków do drzwi w węzłach sterowniczych na RGŚ</t>
  </si>
  <si>
    <t>Grupa Żerański Artur Żerański, Al. Sikorskiego 19 lok. U 6, 10-088 Olsztyn</t>
  </si>
  <si>
    <t>2024.159.RZM.026.24</t>
  </si>
  <si>
    <t xml:space="preserve">Dostawa łączników rurowo kołnierzowych oraz zwężek żeliwnych </t>
  </si>
  <si>
    <t>2024.160.RIR.21.23.2024</t>
  </si>
  <si>
    <t>Opracowanie dokumentacji projektowej "Remont sieci kanalizacji sanitarnej fi 200 przy ul. Kłosowej nr 94 o dł. 26,0m</t>
  </si>
  <si>
    <t>ZOMB-KAN Projektowanie Nadzór Zofia Szewczyk, ul. Świerkowa 92/2, 10-174 Olsztyn</t>
  </si>
  <si>
    <t>2024.161.RZM.027.24</t>
  </si>
  <si>
    <t>Pompy zatapialne do piaskownika</t>
  </si>
  <si>
    <t>2024.162.PZP.263.27.2024.RUR</t>
  </si>
  <si>
    <t>DOSTAWA PALIWA GAZOWEGO WYSOKOMETANOWEGO typu E do obiektów Zamawiającego na terenie m. Olsztyna</t>
  </si>
  <si>
    <t xml:space="preserve">UNIMOT ENERGIA i GAZ Sp. z o.o., Aleje Jerozolimskie 142B, 02-305 Warszawa  </t>
  </si>
  <si>
    <t>2024.165.PZP.263.33.2024.RTW</t>
  </si>
  <si>
    <t>BEZGOTÓWKOWY ZAKUP PALIW SILNIKOWYCH ZA POMOCĄ KART PALIWOWYCH w sieci stacji paliw na terenie m. Olsztyna do pojazdów samochodowych i sprzętu zamawiającego</t>
  </si>
  <si>
    <t>Orlen Spółka Akcyjna, ul. Chemików 7, 09-411 Płock</t>
  </si>
  <si>
    <t>2024.166.RZM.028.24</t>
  </si>
  <si>
    <t xml:space="preserve">Narzędzia firmy FISKARS i CELLFAST </t>
  </si>
  <si>
    <t>2024.167.RZM.029.24</t>
  </si>
  <si>
    <t xml:space="preserve">Dostawa tarcz korundowych i listkowych firmy RHODIUS </t>
  </si>
  <si>
    <t>Firma Handlowa THERMO FAN Jarosław Królicki, ul. Budowlana 2, 10-424 Olsztyn</t>
  </si>
  <si>
    <t>2024.168.PZP.263.30.2023.RIR</t>
  </si>
  <si>
    <t>Modernizacja systemu napowietrzania ścieków  w reaktorach biologicznych na Oczyszczalni Scieków ŁYNA w Olsztynie</t>
  </si>
  <si>
    <t>INSTAL Warszawa SA, ul. Siennicka 29, 04-394 Warszawa</t>
  </si>
  <si>
    <t>2024.169.RGŚ.15.24</t>
  </si>
  <si>
    <t>PRZEDSIĘBIORSTWO WIELOBRANŻOWE Mirosław Czapliński, 11-001 Dywity, ul. Spółdzielcza 30</t>
  </si>
  <si>
    <t>2024.170.RUR.4.24</t>
  </si>
  <si>
    <t>Montaż kamery wraz z ułożeniem światłowodu między komorą zasuw, a dyspozytornią SUW Jaroty</t>
  </si>
  <si>
    <t>MAXEL Maksymilian Kolaj, ul. Łódzka 19, 14-100 Ostróda</t>
  </si>
  <si>
    <t>2024.171.RUR.5.24</t>
  </si>
  <si>
    <t>Dostawa i montaż systemu alarmowego na terenie bazy PWiK Sp. z o.o.</t>
  </si>
  <si>
    <t>WARMA SERWIS Dariusz Sendrowski, Róznowo 34, 11-001 Dywity</t>
  </si>
  <si>
    <t>2024.172.RTW.03</t>
  </si>
  <si>
    <t>Dostawa fabrycznie nowych części do pojazdów samochodów zamawiającego o DMC 3,5t</t>
  </si>
  <si>
    <t>INTER PARTS Sp. z o.o., ul. Jarzębinowa 4, 11-034 Stawiguda</t>
  </si>
  <si>
    <t>2024.175.PA.13.24</t>
  </si>
  <si>
    <t>Dostawa krzeseł obrotowych, konferencyjnych i sklejkowych.</t>
  </si>
  <si>
    <t>Kamila Meble, ul. Burskiego 2, 10-686 Olsztyn</t>
  </si>
  <si>
    <t>2024.176.RZM.030.24</t>
  </si>
  <si>
    <t xml:space="preserve">Dostawa tarcz diamentowych do cięcia asfaltu i betonu </t>
  </si>
  <si>
    <t>MAD Karolina Drohomirecka, ul. Kresowa 68, 11-041 Olsztyn</t>
  </si>
  <si>
    <t>2024.177.PZP.263.38.2024.RGŚ</t>
  </si>
  <si>
    <t>Transport i rolnicze zagospodarowanie ustabilizowanego, komunalnego osadu ściekowego z Oczyszczalni Ścieków „ Łyna” w Olsztynie</t>
  </si>
  <si>
    <t xml:space="preserve">Konsorcjum: Lider -  Transport ciężarowy Tomasz Elwartowski, 14-100 Ostróda, Pietrzwałd 92
Konsorcjant - Gospodarstwo Rolne Wiesław Sólkowski, Wyżnice 5, 14-106 Szydlak </t>
  </si>
  <si>
    <t>2024.179.VOŚ.261.3.2024</t>
  </si>
  <si>
    <t>Dokumentacja w postaci oceny warunków hydrogeologicznych gruntów pod kątem rolniczego zastosowania komunalnych osadów ściekowych</t>
  </si>
  <si>
    <t>Krzysztof Soboczyński – Usługi Geologiczne, ul. Czarneckiego 63/38, 14-100 Ostróda</t>
  </si>
  <si>
    <t>2024.182.RZM.031.24</t>
  </si>
  <si>
    <t>Jednorazowa dostawa wyposażenia laboratoryjnego – dygestorium, meble laboratoryjne, wentylator dachowy</t>
  </si>
  <si>
    <t>NETlab Sp. z o. o., ul. Sielska 17A, 60-129 Poznań</t>
  </si>
  <si>
    <t>2024.189.RZM.031.24</t>
  </si>
  <si>
    <t>Ręczniki frotte</t>
  </si>
  <si>
    <t>Zakład Produkcji Pościeli "ŚWIT" Izabella Wintoniak, ul. Błotna 5 B, 65-133 Zielona Góra</t>
  </si>
  <si>
    <t>2024.190.RZM.033.24</t>
  </si>
  <si>
    <t>Dostawa Kontrolera</t>
  </si>
  <si>
    <t>Astor Sp.z.o.o,  ul. Smoleńsk 29, 31-112 Kraków</t>
  </si>
  <si>
    <t>2024.191.RZM.034.24</t>
  </si>
  <si>
    <t>Traktor ogrodowy STIGA wraz z osprzętem</t>
  </si>
  <si>
    <t>"Ogród - Service" Sp.J, ul. Kołobrzeska  34 A, 10-432 Olsztyn</t>
  </si>
  <si>
    <t>2024.193.RZM.035.24</t>
  </si>
  <si>
    <t>Dostawa wyrobów betonowych</t>
  </si>
  <si>
    <t>PHU REKORD Miron Naspiński, ul. Toruńska 1A 22, 10-245 Olsztyn</t>
  </si>
  <si>
    <t>2024.196.PP.10</t>
  </si>
  <si>
    <t xml:space="preserve">Dostawa prasy w 2025 r. </t>
  </si>
  <si>
    <t>Kolporter Sp. z o.o., ul. Zagnańska 61, 25-528 Kielce</t>
  </si>
  <si>
    <t>2024.197.RZM.037.24</t>
  </si>
  <si>
    <t>Sukcesywne dostawy ręczników papierowych, papieru toaletowego, czyściwa technicznego</t>
  </si>
  <si>
    <t>Optima Olsztyn Sp. z o. o., ul. Metalowa 4, 10-603 Olsztyn</t>
  </si>
  <si>
    <t>2024.199.RZM.038.24</t>
  </si>
  <si>
    <t>Sukcesywne dostawy rękawic roboczych</t>
  </si>
  <si>
    <t>2024.200.RZM.039.24</t>
  </si>
  <si>
    <t>Sukcesywne dostawy odzieży roboczej (koszul flanelowych, t-shirtów, kalesonów i skarpet męskich)</t>
  </si>
  <si>
    <t>SUPREX Sp.z.o.o, ul. Kołobrzeska 38, 10-434 Olsztyn</t>
  </si>
  <si>
    <t>2024.201.RZM.04.2024</t>
  </si>
  <si>
    <t>Studzienki Tegra 600, rury karbowane, pierścienie, wŁazy, rury PCV</t>
  </si>
  <si>
    <t>Armatura Dobrowolski Sp.z.o.o, ul. Dworcowa 5, 10-416 Olsztyn</t>
  </si>
  <si>
    <t>2024.203.RZM.041.24</t>
  </si>
  <si>
    <t>Sukcesywne dostawy żywicy metakrylowej Alocit</t>
  </si>
  <si>
    <t>MOLIT POLSKA Sp. z o. o., 10-334 Olsztyn</t>
  </si>
  <si>
    <t>2024.204.RGŚ.16.24</t>
  </si>
  <si>
    <t xml:space="preserve">Transport i zagospodarowanie odpadów z termicznego przekształcania komunalnych osadów ściekowych [19 01 12 i 19 01 14] z Oczyszczalni Ścieków "Łyna" w Olsztynie, ul. Leśna 9 </t>
  </si>
  <si>
    <t>Lider PHPU "Niedzielski Michał", 86-300 Grudziądz, Droga Topolowa 3a</t>
  </si>
  <si>
    <t>2024.206.PZP.263.46.2024.PP</t>
  </si>
  <si>
    <t>Dostawa bonów towarowych</t>
  </si>
  <si>
    <t>Pluxee Polska Sp. z o.o., ul. Rzymowskiego 53, 02-697 Warszawa</t>
  </si>
  <si>
    <t>2024.207.PB.35.24</t>
  </si>
  <si>
    <t>Realizacja materiałów informacyjnych</t>
  </si>
  <si>
    <t>2024.211.RZM.042.24</t>
  </si>
  <si>
    <t>Usługa odbioru odpadów</t>
  </si>
  <si>
    <t>UTYL-SERVICE Joanna Sochaczewska, ul. Jagiellońska 1, 87-300 Brodnica</t>
  </si>
  <si>
    <t>2024.212.PZP.263.39.2024.RI</t>
  </si>
  <si>
    <t>Dostawa i wdrożenie systemu backup i archiwizacji danych</t>
  </si>
  <si>
    <t>Itnes.pl Sp. z o.o., ul. Słoneczna 4, 60-286 Poznań</t>
  </si>
  <si>
    <t>2024.213.RT.18.2024</t>
  </si>
  <si>
    <t>Wykonanie  operatów szacunkowych</t>
  </si>
  <si>
    <t>JG Value Wycena Nieruchomości Joanna Gryguć - Kolodziejska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</si>
</sst>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7" fontId="0" fillId="3" borderId="2" xfId="0" applyNumberForma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4" fontId="0" fillId="0" borderId="2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0" fillId="0" borderId="2" xfId="0" applyBorder="1" applyAlignment="1">
      <alignment vertical="center"/>
    </xf>
    <xf numFmtId="0" fontId="0" fillId="3" borderId="4" xfId="0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2" fillId="3" borderId="2" xfId="0" applyFon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3" borderId="2" xfId="0" applyFill="1" applyBorder="1" applyAlignment="1">
      <alignment horizontal="justify" vertical="center"/>
    </xf>
    <xf numFmtId="0" fontId="1" fillId="0" borderId="2" xfId="0" applyFont="1" applyBorder="1" applyAlignment="1">
      <alignment vertical="center" wrapText="1"/>
    </xf>
    <xf numFmtId="164" fontId="0" fillId="3" borderId="3" xfId="0" applyNumberForma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6"/>
  <sheetViews>
    <sheetView tabSelected="1" workbookViewId="0">
      <pane ySplit="1" topLeftCell="A256" activePane="bottomLeft" state="frozen"/>
      <selection pane="bottomLeft" activeCell="E178" sqref="E178"/>
    </sheetView>
  </sheetViews>
  <sheetFormatPr defaultRowHeight="14.4" x14ac:dyDescent="0.3"/>
  <cols>
    <col min="1" max="1" width="9.109375" style="6"/>
    <col min="2" max="2" width="15" customWidth="1"/>
    <col min="3" max="3" width="30.109375" style="6" bestFit="1" customWidth="1"/>
    <col min="4" max="4" width="16.109375" customWidth="1"/>
    <col min="5" max="5" width="42.88671875" style="8" customWidth="1"/>
    <col min="6" max="6" width="32.44140625" customWidth="1"/>
    <col min="7" max="7" width="16.33203125" customWidth="1"/>
    <col min="8" max="8" width="19.44140625" customWidth="1"/>
  </cols>
  <sheetData>
    <row r="1" spans="1:8" ht="43.2" x14ac:dyDescent="0.3">
      <c r="A1" s="10" t="s">
        <v>7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2" t="s">
        <v>5</v>
      </c>
      <c r="H1" s="13" t="s">
        <v>6</v>
      </c>
    </row>
    <row r="2" spans="1:8" ht="86.4" x14ac:dyDescent="0.3">
      <c r="A2" s="10">
        <v>1</v>
      </c>
      <c r="B2" s="28">
        <v>45293</v>
      </c>
      <c r="C2" s="19" t="s">
        <v>14</v>
      </c>
      <c r="D2" s="31">
        <v>45657</v>
      </c>
      <c r="E2" s="15" t="s">
        <v>15</v>
      </c>
      <c r="F2" s="15" t="s">
        <v>10</v>
      </c>
      <c r="G2" s="20">
        <v>16000</v>
      </c>
      <c r="H2" s="4" t="s">
        <v>9</v>
      </c>
    </row>
    <row r="3" spans="1:8" ht="43.2" x14ac:dyDescent="0.3">
      <c r="A3" s="10">
        <v>2</v>
      </c>
      <c r="B3" s="2">
        <v>45293</v>
      </c>
      <c r="C3" s="27" t="s">
        <v>247</v>
      </c>
      <c r="D3" s="2">
        <v>45453</v>
      </c>
      <c r="E3" s="21" t="s">
        <v>248</v>
      </c>
      <c r="F3" s="21" t="s">
        <v>111</v>
      </c>
      <c r="G3" s="22">
        <v>8610</v>
      </c>
      <c r="H3" s="4" t="s">
        <v>112</v>
      </c>
    </row>
    <row r="4" spans="1:8" ht="28.8" x14ac:dyDescent="0.3">
      <c r="A4" s="10">
        <v>3</v>
      </c>
      <c r="B4" s="2">
        <v>45306</v>
      </c>
      <c r="C4" s="27" t="s">
        <v>16</v>
      </c>
      <c r="D4" s="2">
        <v>45366</v>
      </c>
      <c r="E4" s="55" t="s">
        <v>17</v>
      </c>
      <c r="F4" s="21" t="s">
        <v>18</v>
      </c>
      <c r="G4" s="22">
        <v>326774.09999999998</v>
      </c>
      <c r="H4" s="3" t="s">
        <v>9</v>
      </c>
    </row>
    <row r="5" spans="1:8" ht="72" x14ac:dyDescent="0.3">
      <c r="A5" s="10">
        <v>4</v>
      </c>
      <c r="B5" s="31">
        <v>45309</v>
      </c>
      <c r="C5" s="27" t="s">
        <v>21</v>
      </c>
      <c r="D5" s="31">
        <v>45674</v>
      </c>
      <c r="E5" s="24" t="s">
        <v>22</v>
      </c>
      <c r="F5" s="15" t="s">
        <v>10</v>
      </c>
      <c r="G5" s="22">
        <v>7000</v>
      </c>
      <c r="H5" s="4" t="s">
        <v>9</v>
      </c>
    </row>
    <row r="6" spans="1:8" ht="57.6" x14ac:dyDescent="0.3">
      <c r="A6" s="10">
        <v>5</v>
      </c>
      <c r="B6" s="31">
        <v>45315</v>
      </c>
      <c r="C6" s="27" t="s">
        <v>19</v>
      </c>
      <c r="D6" s="31">
        <v>45680</v>
      </c>
      <c r="E6" s="15" t="s">
        <v>12</v>
      </c>
      <c r="F6" s="21" t="s">
        <v>20</v>
      </c>
      <c r="G6" s="22">
        <v>37200</v>
      </c>
      <c r="H6" s="4" t="s">
        <v>8</v>
      </c>
    </row>
    <row r="7" spans="1:8" ht="43.2" x14ac:dyDescent="0.3">
      <c r="A7" s="10">
        <v>6</v>
      </c>
      <c r="B7" s="31">
        <v>45322</v>
      </c>
      <c r="C7" s="27" t="s">
        <v>25</v>
      </c>
      <c r="D7" s="31">
        <v>45791</v>
      </c>
      <c r="E7" s="24" t="s">
        <v>26</v>
      </c>
      <c r="F7" s="21" t="s">
        <v>27</v>
      </c>
      <c r="G7" s="22">
        <f>29190*1.23</f>
        <v>35903.699999999997</v>
      </c>
      <c r="H7" s="4" t="s">
        <v>8</v>
      </c>
    </row>
    <row r="8" spans="1:8" ht="28.8" x14ac:dyDescent="0.3">
      <c r="A8" s="10">
        <v>7</v>
      </c>
      <c r="B8" s="31">
        <v>45323</v>
      </c>
      <c r="C8" s="27" t="s">
        <v>23</v>
      </c>
      <c r="D8" s="31">
        <v>45657</v>
      </c>
      <c r="E8" s="26" t="s">
        <v>24</v>
      </c>
      <c r="F8" s="21" t="s">
        <v>11</v>
      </c>
      <c r="G8" s="22">
        <v>12000</v>
      </c>
      <c r="H8" s="4" t="s">
        <v>9</v>
      </c>
    </row>
    <row r="9" spans="1:8" ht="43.2" x14ac:dyDescent="0.3">
      <c r="A9" s="10">
        <v>8</v>
      </c>
      <c r="B9" s="31">
        <v>45323</v>
      </c>
      <c r="C9" s="27" t="s">
        <v>28</v>
      </c>
      <c r="D9" s="31">
        <v>45412</v>
      </c>
      <c r="E9" s="24" t="s">
        <v>29</v>
      </c>
      <c r="F9" s="21" t="s">
        <v>30</v>
      </c>
      <c r="G9" s="22">
        <v>43283.7</v>
      </c>
      <c r="H9" s="4" t="s">
        <v>9</v>
      </c>
    </row>
    <row r="10" spans="1:8" ht="43.2" x14ac:dyDescent="0.3">
      <c r="A10" s="10">
        <v>9</v>
      </c>
      <c r="B10" s="31">
        <v>45323</v>
      </c>
      <c r="C10" s="27" t="s">
        <v>33</v>
      </c>
      <c r="D10" s="2">
        <v>45412</v>
      </c>
      <c r="E10" s="24" t="s">
        <v>34</v>
      </c>
      <c r="F10" s="23" t="s">
        <v>35</v>
      </c>
      <c r="G10" s="22">
        <f>11800*1.23</f>
        <v>14514</v>
      </c>
      <c r="H10" s="4" t="s">
        <v>9</v>
      </c>
    </row>
    <row r="11" spans="1:8" ht="57.6" x14ac:dyDescent="0.3">
      <c r="A11" s="10">
        <v>10</v>
      </c>
      <c r="B11" s="29">
        <v>45329</v>
      </c>
      <c r="C11" s="27" t="s">
        <v>31</v>
      </c>
      <c r="D11" s="2">
        <v>45371</v>
      </c>
      <c r="E11" s="24" t="s">
        <v>32</v>
      </c>
      <c r="F11" s="54" t="s">
        <v>13</v>
      </c>
      <c r="G11" s="22">
        <f>66646.22*1.23</f>
        <v>81974.850600000005</v>
      </c>
      <c r="H11" s="4" t="s">
        <v>8</v>
      </c>
    </row>
    <row r="12" spans="1:8" ht="57.6" x14ac:dyDescent="0.3">
      <c r="A12" s="10">
        <v>11</v>
      </c>
      <c r="B12" s="31">
        <v>45337</v>
      </c>
      <c r="C12" s="27" t="s">
        <v>36</v>
      </c>
      <c r="D12" s="2">
        <v>45366</v>
      </c>
      <c r="E12" s="21" t="s">
        <v>37</v>
      </c>
      <c r="F12" s="44" t="s">
        <v>38</v>
      </c>
      <c r="G12" s="22">
        <v>77674.5</v>
      </c>
      <c r="H12" s="4" t="s">
        <v>8</v>
      </c>
    </row>
    <row r="13" spans="1:8" ht="43.2" x14ac:dyDescent="0.3">
      <c r="A13" s="10">
        <v>12</v>
      </c>
      <c r="B13" s="29">
        <v>45338</v>
      </c>
      <c r="C13" s="27" t="s">
        <v>39</v>
      </c>
      <c r="D13" s="2">
        <v>45521</v>
      </c>
      <c r="E13" s="21" t="s">
        <v>40</v>
      </c>
      <c r="F13" s="21" t="s">
        <v>41</v>
      </c>
      <c r="G13" s="22">
        <v>47640</v>
      </c>
      <c r="H13" s="4" t="s">
        <v>8</v>
      </c>
    </row>
    <row r="14" spans="1:8" ht="28.8" x14ac:dyDescent="0.3">
      <c r="A14" s="10">
        <v>13</v>
      </c>
      <c r="B14" s="31">
        <v>45338</v>
      </c>
      <c r="C14" s="27" t="s">
        <v>42</v>
      </c>
      <c r="D14" s="2">
        <v>45703</v>
      </c>
      <c r="E14" s="21" t="s">
        <v>43</v>
      </c>
      <c r="F14" s="21" t="s">
        <v>44</v>
      </c>
      <c r="G14" s="22">
        <v>6916.54</v>
      </c>
      <c r="H14" s="4" t="s">
        <v>8</v>
      </c>
    </row>
    <row r="15" spans="1:8" ht="43.2" x14ac:dyDescent="0.3">
      <c r="A15" s="10">
        <v>14</v>
      </c>
      <c r="B15" s="31">
        <v>45348</v>
      </c>
      <c r="C15" s="27" t="s">
        <v>48</v>
      </c>
      <c r="D15" s="31">
        <v>45460</v>
      </c>
      <c r="E15" s="21" t="s">
        <v>49</v>
      </c>
      <c r="F15" s="21" t="s">
        <v>50</v>
      </c>
      <c r="G15" s="22">
        <v>153750</v>
      </c>
      <c r="H15" s="4" t="s">
        <v>8</v>
      </c>
    </row>
    <row r="16" spans="1:8" ht="43.2" x14ac:dyDescent="0.3">
      <c r="A16" s="10">
        <v>15</v>
      </c>
      <c r="B16" s="31">
        <v>45349</v>
      </c>
      <c r="C16" s="27" t="s">
        <v>45</v>
      </c>
      <c r="D16" s="2">
        <v>45714</v>
      </c>
      <c r="E16" s="21" t="s">
        <v>46</v>
      </c>
      <c r="F16" s="21" t="s">
        <v>47</v>
      </c>
      <c r="G16" s="22">
        <v>21353</v>
      </c>
      <c r="H16" s="4" t="s">
        <v>9</v>
      </c>
    </row>
    <row r="17" spans="1:8" ht="43.2" x14ac:dyDescent="0.3">
      <c r="A17" s="10">
        <v>16</v>
      </c>
      <c r="B17" s="31">
        <v>45349</v>
      </c>
      <c r="C17" s="27" t="s">
        <v>51</v>
      </c>
      <c r="D17" s="31">
        <v>45714</v>
      </c>
      <c r="E17" s="21" t="s">
        <v>52</v>
      </c>
      <c r="F17" s="21" t="s">
        <v>53</v>
      </c>
      <c r="G17" s="22">
        <v>6243.48</v>
      </c>
      <c r="H17" s="4" t="s">
        <v>9</v>
      </c>
    </row>
    <row r="18" spans="1:8" ht="100.8" x14ac:dyDescent="0.3">
      <c r="A18" s="10">
        <v>17</v>
      </c>
      <c r="B18" s="31">
        <v>45350</v>
      </c>
      <c r="C18" s="27" t="s">
        <v>60</v>
      </c>
      <c r="D18" s="31">
        <v>45716</v>
      </c>
      <c r="E18" s="45" t="s">
        <v>61</v>
      </c>
      <c r="F18" s="21" t="s">
        <v>62</v>
      </c>
      <c r="G18" s="22">
        <v>668598.48</v>
      </c>
      <c r="H18" s="4" t="s">
        <v>9</v>
      </c>
    </row>
    <row r="19" spans="1:8" ht="57.6" x14ac:dyDescent="0.3">
      <c r="A19" s="10">
        <v>18</v>
      </c>
      <c r="B19" s="31">
        <v>45351</v>
      </c>
      <c r="C19" s="27" t="s">
        <v>66</v>
      </c>
      <c r="D19" s="2">
        <v>45900</v>
      </c>
      <c r="E19" s="7" t="s">
        <v>69</v>
      </c>
      <c r="F19" s="25" t="s">
        <v>67</v>
      </c>
      <c r="G19" s="22">
        <v>26874.75</v>
      </c>
      <c r="H19" s="4" t="s">
        <v>8</v>
      </c>
    </row>
    <row r="20" spans="1:8" ht="28.8" x14ac:dyDescent="0.3">
      <c r="A20" s="10">
        <v>19</v>
      </c>
      <c r="B20" s="31">
        <v>45352</v>
      </c>
      <c r="C20" s="27" t="s">
        <v>56</v>
      </c>
      <c r="D20" s="2">
        <v>45373</v>
      </c>
      <c r="E20" s="21" t="s">
        <v>57</v>
      </c>
      <c r="F20" s="54" t="s">
        <v>58</v>
      </c>
      <c r="G20" s="22">
        <v>73637.64</v>
      </c>
      <c r="H20" s="4" t="s">
        <v>8</v>
      </c>
    </row>
    <row r="21" spans="1:8" ht="115.2" x14ac:dyDescent="0.3">
      <c r="A21" s="10">
        <v>20</v>
      </c>
      <c r="B21" s="31">
        <v>45352</v>
      </c>
      <c r="C21" s="27" t="s">
        <v>63</v>
      </c>
      <c r="D21" s="2">
        <v>45444</v>
      </c>
      <c r="E21" s="7" t="s">
        <v>64</v>
      </c>
      <c r="F21" s="14" t="s">
        <v>65</v>
      </c>
      <c r="G21" s="22">
        <v>565800</v>
      </c>
      <c r="H21" s="4" t="s">
        <v>9</v>
      </c>
    </row>
    <row r="22" spans="1:8" ht="100.8" x14ac:dyDescent="0.3">
      <c r="A22" s="10">
        <v>21</v>
      </c>
      <c r="B22" s="31">
        <v>45352</v>
      </c>
      <c r="C22" s="27" t="s">
        <v>72</v>
      </c>
      <c r="D22" s="31">
        <v>45401</v>
      </c>
      <c r="E22" s="21" t="s">
        <v>73</v>
      </c>
      <c r="F22" s="21" t="s">
        <v>74</v>
      </c>
      <c r="G22" s="22">
        <f>32900+7567</f>
        <v>40467</v>
      </c>
      <c r="H22" s="4" t="s">
        <v>9</v>
      </c>
    </row>
    <row r="23" spans="1:8" ht="57.6" x14ac:dyDescent="0.3">
      <c r="A23" s="10">
        <v>22</v>
      </c>
      <c r="B23" s="31">
        <v>45352</v>
      </c>
      <c r="C23" s="27" t="s">
        <v>75</v>
      </c>
      <c r="D23" s="2">
        <v>45657</v>
      </c>
      <c r="E23" s="21" t="s">
        <v>76</v>
      </c>
      <c r="F23" s="21" t="s">
        <v>77</v>
      </c>
      <c r="G23" s="22">
        <f>24600+515</f>
        <v>25115</v>
      </c>
      <c r="H23" s="4" t="s">
        <v>9</v>
      </c>
    </row>
    <row r="24" spans="1:8" ht="28.8" x14ac:dyDescent="0.3">
      <c r="A24" s="10">
        <v>23</v>
      </c>
      <c r="B24" s="2">
        <v>45352</v>
      </c>
      <c r="C24" s="27" t="s">
        <v>106</v>
      </c>
      <c r="D24" s="2">
        <v>45716</v>
      </c>
      <c r="E24" s="21" t="s">
        <v>108</v>
      </c>
      <c r="F24" s="17" t="s">
        <v>107</v>
      </c>
      <c r="G24" s="22">
        <v>19688.740000000002</v>
      </c>
      <c r="H24" s="4" t="s">
        <v>9</v>
      </c>
    </row>
    <row r="25" spans="1:8" ht="28.8" x14ac:dyDescent="0.3">
      <c r="A25" s="10">
        <v>24</v>
      </c>
      <c r="B25" s="2">
        <v>45352</v>
      </c>
      <c r="C25" s="27" t="s">
        <v>137</v>
      </c>
      <c r="D25" s="2">
        <v>45805</v>
      </c>
      <c r="E25" s="21" t="s">
        <v>141</v>
      </c>
      <c r="F25" s="21" t="s">
        <v>138</v>
      </c>
      <c r="G25" s="22">
        <v>21992.400000000001</v>
      </c>
      <c r="H25" s="4" t="s">
        <v>9</v>
      </c>
    </row>
    <row r="26" spans="1:8" ht="28.8" x14ac:dyDescent="0.3">
      <c r="A26" s="10">
        <v>25</v>
      </c>
      <c r="B26" s="2">
        <v>45355</v>
      </c>
      <c r="C26" s="27" t="s">
        <v>68</v>
      </c>
      <c r="D26" s="2">
        <v>46449</v>
      </c>
      <c r="E26" s="19" t="s">
        <v>70</v>
      </c>
      <c r="F26" s="21" t="s">
        <v>71</v>
      </c>
      <c r="G26" s="22">
        <v>7994.88</v>
      </c>
      <c r="H26" s="4" t="s">
        <v>8</v>
      </c>
    </row>
    <row r="27" spans="1:8" x14ac:dyDescent="0.3">
      <c r="A27" s="10">
        <v>26</v>
      </c>
      <c r="B27" s="31">
        <v>45355</v>
      </c>
      <c r="C27" s="27" t="s">
        <v>93</v>
      </c>
      <c r="D27" s="31">
        <v>45359</v>
      </c>
      <c r="E27" s="21" t="s">
        <v>94</v>
      </c>
      <c r="F27" s="15" t="s">
        <v>10</v>
      </c>
      <c r="G27" s="22">
        <v>2400</v>
      </c>
      <c r="H27" s="4" t="s">
        <v>9</v>
      </c>
    </row>
    <row r="28" spans="1:8" ht="28.8" x14ac:dyDescent="0.3">
      <c r="A28" s="10">
        <v>27</v>
      </c>
      <c r="B28" s="31">
        <v>45356</v>
      </c>
      <c r="C28" s="27" t="s">
        <v>54</v>
      </c>
      <c r="D28" s="2">
        <v>45377</v>
      </c>
      <c r="E28" s="21" t="s">
        <v>59</v>
      </c>
      <c r="F28" s="21" t="s">
        <v>55</v>
      </c>
      <c r="G28" s="22">
        <v>113558.52</v>
      </c>
      <c r="H28" s="4" t="s">
        <v>8</v>
      </c>
    </row>
    <row r="29" spans="1:8" ht="28.8" x14ac:dyDescent="0.3">
      <c r="A29" s="10">
        <v>28</v>
      </c>
      <c r="B29" s="42">
        <v>45356</v>
      </c>
      <c r="C29" s="27" t="s">
        <v>78</v>
      </c>
      <c r="D29" s="42">
        <v>45539</v>
      </c>
      <c r="E29" s="21" t="s">
        <v>79</v>
      </c>
      <c r="F29" s="21" t="s">
        <v>80</v>
      </c>
      <c r="G29" s="22">
        <f>15554.42</f>
        <v>15554.42</v>
      </c>
      <c r="H29" s="4" t="s">
        <v>8</v>
      </c>
    </row>
    <row r="30" spans="1:8" ht="43.2" x14ac:dyDescent="0.3">
      <c r="A30" s="10">
        <v>29</v>
      </c>
      <c r="B30" s="42">
        <v>45358</v>
      </c>
      <c r="C30" s="27" t="s">
        <v>81</v>
      </c>
      <c r="D30" s="43">
        <v>45419</v>
      </c>
      <c r="E30" s="21" t="s">
        <v>82</v>
      </c>
      <c r="F30" s="21" t="s">
        <v>83</v>
      </c>
      <c r="G30" s="22">
        <v>7122.77</v>
      </c>
      <c r="H30" s="4" t="s">
        <v>9</v>
      </c>
    </row>
    <row r="31" spans="1:8" ht="43.2" x14ac:dyDescent="0.3">
      <c r="A31" s="10">
        <v>30</v>
      </c>
      <c r="B31" s="31">
        <v>45358</v>
      </c>
      <c r="C31" s="27" t="s">
        <v>84</v>
      </c>
      <c r="D31" s="31">
        <v>45419</v>
      </c>
      <c r="E31" s="21" t="s">
        <v>85</v>
      </c>
      <c r="F31" s="21" t="s">
        <v>86</v>
      </c>
      <c r="G31" s="22">
        <v>42056.54</v>
      </c>
      <c r="H31" s="4" t="s">
        <v>9</v>
      </c>
    </row>
    <row r="32" spans="1:8" ht="43.2" x14ac:dyDescent="0.3">
      <c r="A32" s="10">
        <v>31</v>
      </c>
      <c r="B32" s="31">
        <v>45359</v>
      </c>
      <c r="C32" s="27" t="s">
        <v>95</v>
      </c>
      <c r="D32" s="43">
        <v>45392</v>
      </c>
      <c r="E32" s="21" t="s">
        <v>96</v>
      </c>
      <c r="F32" s="21" t="s">
        <v>97</v>
      </c>
      <c r="G32" s="22">
        <f>6150</f>
        <v>6150</v>
      </c>
      <c r="H32" s="4" t="s">
        <v>9</v>
      </c>
    </row>
    <row r="33" spans="1:8" ht="43.2" x14ac:dyDescent="0.3">
      <c r="A33" s="10">
        <v>32</v>
      </c>
      <c r="B33" s="31">
        <v>45359</v>
      </c>
      <c r="C33" s="27" t="s">
        <v>98</v>
      </c>
      <c r="D33" s="2">
        <v>45392</v>
      </c>
      <c r="E33" s="21" t="s">
        <v>99</v>
      </c>
      <c r="F33" s="21" t="s">
        <v>97</v>
      </c>
      <c r="G33" s="22">
        <f>6150</f>
        <v>6150</v>
      </c>
      <c r="H33" s="4" t="s">
        <v>9</v>
      </c>
    </row>
    <row r="34" spans="1:8" ht="43.2" x14ac:dyDescent="0.3">
      <c r="A34" s="10">
        <v>33</v>
      </c>
      <c r="B34" s="28">
        <v>45362</v>
      </c>
      <c r="C34" s="27" t="s">
        <v>87</v>
      </c>
      <c r="D34" s="2">
        <v>45726</v>
      </c>
      <c r="E34" s="21" t="s">
        <v>88</v>
      </c>
      <c r="F34" s="21" t="s">
        <v>89</v>
      </c>
      <c r="G34" s="22">
        <v>47882.400000000001</v>
      </c>
      <c r="H34" s="4" t="s">
        <v>9</v>
      </c>
    </row>
    <row r="35" spans="1:8" ht="28.8" x14ac:dyDescent="0.3">
      <c r="A35" s="10">
        <v>34</v>
      </c>
      <c r="B35" s="34">
        <v>45362</v>
      </c>
      <c r="C35" s="21" t="s">
        <v>90</v>
      </c>
      <c r="D35" s="2">
        <v>46387</v>
      </c>
      <c r="E35" s="21" t="s">
        <v>91</v>
      </c>
      <c r="F35" s="54" t="s">
        <v>92</v>
      </c>
      <c r="G35" s="60">
        <v>89165</v>
      </c>
      <c r="H35" s="4" t="s">
        <v>9</v>
      </c>
    </row>
    <row r="36" spans="1:8" ht="43.2" x14ac:dyDescent="0.3">
      <c r="A36" s="10">
        <v>35</v>
      </c>
      <c r="B36" s="48">
        <v>45365</v>
      </c>
      <c r="C36" s="27" t="s">
        <v>100</v>
      </c>
      <c r="D36" s="31">
        <v>45729</v>
      </c>
      <c r="E36" s="21" t="s">
        <v>101</v>
      </c>
      <c r="F36" s="21" t="s">
        <v>102</v>
      </c>
      <c r="G36" s="22">
        <v>7810.5</v>
      </c>
      <c r="H36" s="4" t="s">
        <v>9</v>
      </c>
    </row>
    <row r="37" spans="1:8" ht="28.8" x14ac:dyDescent="0.3">
      <c r="A37" s="10">
        <v>36</v>
      </c>
      <c r="B37" s="1">
        <v>45372</v>
      </c>
      <c r="C37" s="53" t="s">
        <v>148</v>
      </c>
      <c r="D37" s="2">
        <v>45387</v>
      </c>
      <c r="E37" s="21" t="s">
        <v>149</v>
      </c>
      <c r="F37" s="54" t="s">
        <v>150</v>
      </c>
      <c r="G37" s="22">
        <f>3600*1.23</f>
        <v>4428</v>
      </c>
      <c r="H37" s="4" t="s">
        <v>9</v>
      </c>
    </row>
    <row r="38" spans="1:8" ht="57.6" x14ac:dyDescent="0.3">
      <c r="A38" s="10">
        <v>37</v>
      </c>
      <c r="B38" s="1">
        <v>45373</v>
      </c>
      <c r="C38" s="27" t="s">
        <v>116</v>
      </c>
      <c r="D38" s="2">
        <v>45737</v>
      </c>
      <c r="E38" s="21" t="s">
        <v>117</v>
      </c>
      <c r="F38" s="21" t="s">
        <v>118</v>
      </c>
      <c r="G38" s="22">
        <f>87470.81*1.23</f>
        <v>107589.09629999999</v>
      </c>
      <c r="H38" s="4" t="s">
        <v>8</v>
      </c>
    </row>
    <row r="39" spans="1:8" ht="72" x14ac:dyDescent="0.3">
      <c r="A39" s="10">
        <v>38</v>
      </c>
      <c r="B39" s="1">
        <v>45376</v>
      </c>
      <c r="C39" s="49" t="s">
        <v>113</v>
      </c>
      <c r="D39" s="2">
        <v>45657</v>
      </c>
      <c r="E39" s="47" t="s">
        <v>114</v>
      </c>
      <c r="F39" s="47" t="s">
        <v>115</v>
      </c>
      <c r="G39" s="22">
        <v>529200</v>
      </c>
      <c r="H39" s="4" t="s">
        <v>9</v>
      </c>
    </row>
    <row r="40" spans="1:8" ht="28.8" x14ac:dyDescent="0.3">
      <c r="A40" s="10">
        <v>39</v>
      </c>
      <c r="B40" s="1">
        <v>45376</v>
      </c>
      <c r="C40" s="27" t="s">
        <v>119</v>
      </c>
      <c r="D40" s="2">
        <v>45740</v>
      </c>
      <c r="E40" s="21" t="s">
        <v>120</v>
      </c>
      <c r="F40" s="21" t="s">
        <v>121</v>
      </c>
      <c r="G40" s="22">
        <v>9655.5</v>
      </c>
      <c r="H40" s="4" t="s">
        <v>9</v>
      </c>
    </row>
    <row r="41" spans="1:8" ht="43.2" x14ac:dyDescent="0.3">
      <c r="A41" s="10">
        <v>40</v>
      </c>
      <c r="B41" s="1">
        <v>45376</v>
      </c>
      <c r="C41" s="27" t="s">
        <v>122</v>
      </c>
      <c r="D41" s="2" t="s">
        <v>123</v>
      </c>
      <c r="E41" s="21" t="s">
        <v>124</v>
      </c>
      <c r="F41" s="21" t="s">
        <v>125</v>
      </c>
      <c r="G41" s="22">
        <v>33210</v>
      </c>
      <c r="H41" s="4" t="s">
        <v>8</v>
      </c>
    </row>
    <row r="42" spans="1:8" ht="72" x14ac:dyDescent="0.3">
      <c r="A42" s="10">
        <v>41</v>
      </c>
      <c r="B42" s="28">
        <v>45378</v>
      </c>
      <c r="C42" s="19" t="s">
        <v>103</v>
      </c>
      <c r="D42" s="31">
        <v>45657</v>
      </c>
      <c r="E42" s="7" t="s">
        <v>104</v>
      </c>
      <c r="F42" s="7" t="s">
        <v>105</v>
      </c>
      <c r="G42" s="20">
        <v>464400</v>
      </c>
      <c r="H42" s="4" t="s">
        <v>9</v>
      </c>
    </row>
    <row r="43" spans="1:8" ht="43.2" x14ac:dyDescent="0.3">
      <c r="A43" s="10">
        <v>42</v>
      </c>
      <c r="B43" s="1">
        <v>45378</v>
      </c>
      <c r="C43" s="27" t="s">
        <v>131</v>
      </c>
      <c r="D43" s="2">
        <v>45437</v>
      </c>
      <c r="E43" s="21" t="s">
        <v>132</v>
      </c>
      <c r="F43" s="21" t="s">
        <v>133</v>
      </c>
      <c r="G43" s="22">
        <v>38376</v>
      </c>
      <c r="H43" s="4" t="s">
        <v>9</v>
      </c>
    </row>
    <row r="44" spans="1:8" ht="28.8" x14ac:dyDescent="0.3">
      <c r="A44" s="10">
        <v>43</v>
      </c>
      <c r="B44" s="1">
        <v>45384</v>
      </c>
      <c r="C44" s="27" t="s">
        <v>134</v>
      </c>
      <c r="D44" s="2">
        <v>45433</v>
      </c>
      <c r="E44" s="21" t="s">
        <v>135</v>
      </c>
      <c r="F44" s="21" t="s">
        <v>136</v>
      </c>
      <c r="G44" s="22">
        <v>69372</v>
      </c>
      <c r="H44" s="4" t="s">
        <v>8</v>
      </c>
    </row>
    <row r="45" spans="1:8" ht="57.6" x14ac:dyDescent="0.3">
      <c r="A45" s="10">
        <v>44</v>
      </c>
      <c r="B45" s="1">
        <v>45385</v>
      </c>
      <c r="C45" s="27" t="s">
        <v>109</v>
      </c>
      <c r="D45" s="2">
        <v>45476</v>
      </c>
      <c r="E45" s="46" t="s">
        <v>110</v>
      </c>
      <c r="F45" s="21" t="s">
        <v>111</v>
      </c>
      <c r="G45" s="22">
        <f>604557.73*1.23</f>
        <v>743606.00789999997</v>
      </c>
      <c r="H45" s="4" t="s">
        <v>112</v>
      </c>
    </row>
    <row r="46" spans="1:8" ht="57.6" x14ac:dyDescent="0.3">
      <c r="A46" s="10">
        <v>45</v>
      </c>
      <c r="B46" s="1">
        <v>45385</v>
      </c>
      <c r="C46" s="27" t="s">
        <v>129</v>
      </c>
      <c r="D46" s="2">
        <v>45749</v>
      </c>
      <c r="E46" s="21" t="s">
        <v>130</v>
      </c>
      <c r="F46" s="21" t="s">
        <v>118</v>
      </c>
      <c r="G46" s="22">
        <v>21180.46</v>
      </c>
      <c r="H46" s="4" t="s">
        <v>8</v>
      </c>
    </row>
    <row r="47" spans="1:8" ht="43.2" x14ac:dyDescent="0.3">
      <c r="A47" s="10">
        <v>46</v>
      </c>
      <c r="B47" s="1">
        <v>45387</v>
      </c>
      <c r="C47" s="27" t="s">
        <v>126</v>
      </c>
      <c r="D47" s="2">
        <v>45751</v>
      </c>
      <c r="E47" s="21" t="s">
        <v>127</v>
      </c>
      <c r="F47" s="21" t="s">
        <v>128</v>
      </c>
      <c r="G47" s="22">
        <f>70000*1.23</f>
        <v>86100</v>
      </c>
      <c r="H47" s="4" t="s">
        <v>9</v>
      </c>
    </row>
    <row r="48" spans="1:8" ht="43.2" x14ac:dyDescent="0.3">
      <c r="A48" s="10">
        <v>47</v>
      </c>
      <c r="B48" s="1">
        <v>45387</v>
      </c>
      <c r="C48" s="27" t="s">
        <v>139</v>
      </c>
      <c r="D48" s="35">
        <v>45471</v>
      </c>
      <c r="E48" s="21" t="s">
        <v>140</v>
      </c>
      <c r="F48" s="21" t="s">
        <v>142</v>
      </c>
      <c r="G48" s="22">
        <v>137900</v>
      </c>
      <c r="H48" s="4" t="s">
        <v>8</v>
      </c>
    </row>
    <row r="49" spans="1:8" ht="72" x14ac:dyDescent="0.3">
      <c r="A49" s="10">
        <v>48</v>
      </c>
      <c r="B49" s="1">
        <v>45392</v>
      </c>
      <c r="C49" s="27" t="s">
        <v>143</v>
      </c>
      <c r="D49" s="2">
        <v>45448</v>
      </c>
      <c r="E49" s="21" t="s">
        <v>144</v>
      </c>
      <c r="F49" s="21" t="s">
        <v>145</v>
      </c>
      <c r="G49" s="22">
        <v>132408</v>
      </c>
      <c r="H49" s="4" t="s">
        <v>9</v>
      </c>
    </row>
    <row r="50" spans="1:8" ht="57.6" x14ac:dyDescent="0.3">
      <c r="A50" s="10">
        <v>49</v>
      </c>
      <c r="B50" s="1">
        <v>45392</v>
      </c>
      <c r="C50" s="27" t="s">
        <v>146</v>
      </c>
      <c r="D50" s="2">
        <v>45635</v>
      </c>
      <c r="E50" s="21" t="s">
        <v>151</v>
      </c>
      <c r="F50" s="21" t="s">
        <v>147</v>
      </c>
      <c r="G50" s="22">
        <v>26715.599999999999</v>
      </c>
      <c r="H50" s="4" t="s">
        <v>9</v>
      </c>
    </row>
    <row r="51" spans="1:8" ht="43.2" x14ac:dyDescent="0.3">
      <c r="A51" s="10">
        <v>50</v>
      </c>
      <c r="B51" s="1">
        <v>45399</v>
      </c>
      <c r="C51" s="27" t="s">
        <v>159</v>
      </c>
      <c r="D51" s="2">
        <v>45763</v>
      </c>
      <c r="E51" s="19" t="s">
        <v>160</v>
      </c>
      <c r="F51" s="17" t="s">
        <v>161</v>
      </c>
      <c r="G51" s="20">
        <v>89083.82</v>
      </c>
      <c r="H51" s="4" t="s">
        <v>8</v>
      </c>
    </row>
    <row r="52" spans="1:8" ht="57.6" x14ac:dyDescent="0.3">
      <c r="A52" s="10">
        <v>51</v>
      </c>
      <c r="B52" s="1">
        <v>45401</v>
      </c>
      <c r="C52" s="27" t="s">
        <v>167</v>
      </c>
      <c r="D52" s="2">
        <v>45948</v>
      </c>
      <c r="E52" s="21" t="s">
        <v>168</v>
      </c>
      <c r="F52" s="54" t="s">
        <v>30</v>
      </c>
      <c r="G52" s="22">
        <f>286000*1.23</f>
        <v>351780</v>
      </c>
      <c r="H52" s="4" t="s">
        <v>112</v>
      </c>
    </row>
    <row r="53" spans="1:8" ht="43.2" x14ac:dyDescent="0.3">
      <c r="A53" s="10">
        <v>52</v>
      </c>
      <c r="B53" s="1">
        <v>45404</v>
      </c>
      <c r="C53" s="27" t="s">
        <v>164</v>
      </c>
      <c r="D53" s="2">
        <v>45768</v>
      </c>
      <c r="E53" s="50" t="s">
        <v>165</v>
      </c>
      <c r="F53" s="21" t="s">
        <v>166</v>
      </c>
      <c r="G53" s="22">
        <v>48277.75</v>
      </c>
      <c r="H53" s="4" t="s">
        <v>8</v>
      </c>
    </row>
    <row r="54" spans="1:8" ht="28.8" x14ac:dyDescent="0.3">
      <c r="A54" s="10">
        <v>53</v>
      </c>
      <c r="B54" s="1">
        <v>45404</v>
      </c>
      <c r="C54" s="27" t="s">
        <v>175</v>
      </c>
      <c r="D54" s="2">
        <v>45557</v>
      </c>
      <c r="E54" s="54" t="s">
        <v>176</v>
      </c>
      <c r="F54" s="21" t="s">
        <v>177</v>
      </c>
      <c r="G54" s="22">
        <v>68486</v>
      </c>
      <c r="H54" s="4" t="s">
        <v>8</v>
      </c>
    </row>
    <row r="55" spans="1:8" ht="67.8" x14ac:dyDescent="0.3">
      <c r="A55" s="10">
        <v>54</v>
      </c>
      <c r="B55" s="1">
        <v>45406</v>
      </c>
      <c r="C55" s="27" t="s">
        <v>162</v>
      </c>
      <c r="D55" s="2">
        <v>45657</v>
      </c>
      <c r="E55" s="17" t="s">
        <v>220</v>
      </c>
      <c r="F55" s="21" t="s">
        <v>163</v>
      </c>
      <c r="G55" s="22">
        <v>9720</v>
      </c>
      <c r="H55" s="4" t="s">
        <v>9</v>
      </c>
    </row>
    <row r="56" spans="1:8" ht="43.2" x14ac:dyDescent="0.3">
      <c r="A56" s="10">
        <v>55</v>
      </c>
      <c r="B56" s="1">
        <v>45406</v>
      </c>
      <c r="C56" s="27" t="s">
        <v>181</v>
      </c>
      <c r="D56" s="2">
        <v>45565</v>
      </c>
      <c r="E56" s="21" t="s">
        <v>182</v>
      </c>
      <c r="F56" s="21" t="s">
        <v>183</v>
      </c>
      <c r="G56" s="22">
        <f>27000*1.23</f>
        <v>33210</v>
      </c>
      <c r="H56" s="4" t="s">
        <v>9</v>
      </c>
    </row>
    <row r="57" spans="1:8" ht="28.8" x14ac:dyDescent="0.3">
      <c r="A57" s="10">
        <v>56</v>
      </c>
      <c r="B57" s="1">
        <v>45407</v>
      </c>
      <c r="C57" s="27" t="s">
        <v>156</v>
      </c>
      <c r="D57" s="2">
        <v>45446</v>
      </c>
      <c r="E57" s="21" t="s">
        <v>157</v>
      </c>
      <c r="F57" s="21" t="s">
        <v>158</v>
      </c>
      <c r="G57" s="22">
        <v>68674.37</v>
      </c>
      <c r="H57" s="4" t="s">
        <v>112</v>
      </c>
    </row>
    <row r="58" spans="1:8" ht="43.2" x14ac:dyDescent="0.3">
      <c r="A58" s="10">
        <v>57</v>
      </c>
      <c r="B58" s="1">
        <v>45408</v>
      </c>
      <c r="C58" s="27" t="s">
        <v>178</v>
      </c>
      <c r="D58" s="2">
        <v>45478</v>
      </c>
      <c r="E58" s="51" t="s">
        <v>179</v>
      </c>
      <c r="F58" s="21" t="s">
        <v>180</v>
      </c>
      <c r="G58" s="22">
        <v>43050</v>
      </c>
      <c r="H58" s="4" t="s">
        <v>9</v>
      </c>
    </row>
    <row r="59" spans="1:8" ht="43.2" x14ac:dyDescent="0.3">
      <c r="A59" s="10">
        <v>58</v>
      </c>
      <c r="B59" s="1">
        <v>45411</v>
      </c>
      <c r="C59" s="27" t="s">
        <v>152</v>
      </c>
      <c r="D59" s="2">
        <v>45533</v>
      </c>
      <c r="E59" s="21" t="s">
        <v>153</v>
      </c>
      <c r="F59" s="21" t="s">
        <v>154</v>
      </c>
      <c r="G59" s="61" t="s">
        <v>155</v>
      </c>
      <c r="H59" s="4" t="s">
        <v>112</v>
      </c>
    </row>
    <row r="60" spans="1:8" ht="28.8" x14ac:dyDescent="0.3">
      <c r="A60" s="10">
        <v>59</v>
      </c>
      <c r="B60" s="1">
        <v>45411</v>
      </c>
      <c r="C60" s="27" t="s">
        <v>190</v>
      </c>
      <c r="D60" s="2">
        <v>45422</v>
      </c>
      <c r="E60" s="21" t="s">
        <v>191</v>
      </c>
      <c r="F60" s="7" t="s">
        <v>10</v>
      </c>
      <c r="G60" s="22">
        <f>2000</f>
        <v>2000</v>
      </c>
      <c r="H60" s="4" t="s">
        <v>9</v>
      </c>
    </row>
    <row r="61" spans="1:8" ht="28.8" x14ac:dyDescent="0.3">
      <c r="A61" s="10">
        <v>60</v>
      </c>
      <c r="B61" s="1">
        <v>45418</v>
      </c>
      <c r="C61" s="27" t="s">
        <v>187</v>
      </c>
      <c r="D61" s="2">
        <v>45601</v>
      </c>
      <c r="E61" s="21" t="s">
        <v>188</v>
      </c>
      <c r="F61" s="21" t="s">
        <v>189</v>
      </c>
      <c r="G61" s="22">
        <v>26445</v>
      </c>
      <c r="H61" s="4" t="s">
        <v>8</v>
      </c>
    </row>
    <row r="62" spans="1:8" ht="43.2" x14ac:dyDescent="0.3">
      <c r="A62" s="10">
        <v>61</v>
      </c>
      <c r="B62" s="1">
        <v>45418</v>
      </c>
      <c r="C62" s="27" t="s">
        <v>195</v>
      </c>
      <c r="D62" s="2">
        <v>45422</v>
      </c>
      <c r="E62" s="21" t="s">
        <v>196</v>
      </c>
      <c r="F62" s="21" t="s">
        <v>197</v>
      </c>
      <c r="G62" s="22">
        <f>2000*1.23</f>
        <v>2460</v>
      </c>
      <c r="H62" s="4" t="s">
        <v>9</v>
      </c>
    </row>
    <row r="63" spans="1:8" ht="28.8" x14ac:dyDescent="0.3">
      <c r="A63" s="10">
        <v>62</v>
      </c>
      <c r="B63" s="1">
        <v>45418</v>
      </c>
      <c r="C63" s="27" t="s">
        <v>198</v>
      </c>
      <c r="D63" s="2">
        <v>45422</v>
      </c>
      <c r="E63" s="7" t="s">
        <v>94</v>
      </c>
      <c r="F63" s="21" t="s">
        <v>199</v>
      </c>
      <c r="G63" s="22">
        <v>18450</v>
      </c>
      <c r="H63" s="4" t="s">
        <v>9</v>
      </c>
    </row>
    <row r="64" spans="1:8" ht="57.6" x14ac:dyDescent="0.3">
      <c r="A64" s="10">
        <v>63</v>
      </c>
      <c r="B64" s="1">
        <v>45418</v>
      </c>
      <c r="C64" s="27" t="s">
        <v>200</v>
      </c>
      <c r="D64" s="2">
        <v>45422</v>
      </c>
      <c r="E64" s="21" t="s">
        <v>201</v>
      </c>
      <c r="F64" s="21" t="s">
        <v>202</v>
      </c>
      <c r="G64" s="22">
        <v>16605</v>
      </c>
      <c r="H64" s="4" t="s">
        <v>9</v>
      </c>
    </row>
    <row r="65" spans="1:8" ht="28.8" x14ac:dyDescent="0.3">
      <c r="A65" s="10">
        <v>64</v>
      </c>
      <c r="B65" s="1">
        <v>45418</v>
      </c>
      <c r="C65" s="27" t="s">
        <v>203</v>
      </c>
      <c r="D65" s="2">
        <v>45422</v>
      </c>
      <c r="E65" s="21" t="s">
        <v>204</v>
      </c>
      <c r="F65" s="21" t="s">
        <v>205</v>
      </c>
      <c r="G65" s="22">
        <f>65932.94</f>
        <v>65932.94</v>
      </c>
      <c r="H65" s="4" t="s">
        <v>9</v>
      </c>
    </row>
    <row r="66" spans="1:8" ht="43.2" x14ac:dyDescent="0.3">
      <c r="A66" s="10">
        <v>65</v>
      </c>
      <c r="B66" s="1">
        <v>45418</v>
      </c>
      <c r="C66" s="27" t="s">
        <v>195</v>
      </c>
      <c r="D66" s="2">
        <v>45422</v>
      </c>
      <c r="E66" s="21" t="s">
        <v>249</v>
      </c>
      <c r="F66" s="21" t="s">
        <v>97</v>
      </c>
      <c r="G66" s="22">
        <f>2000*1.23</f>
        <v>2460</v>
      </c>
      <c r="H66" s="4" t="s">
        <v>9</v>
      </c>
    </row>
    <row r="67" spans="1:8" ht="43.2" x14ac:dyDescent="0.3">
      <c r="A67" s="10">
        <v>66</v>
      </c>
      <c r="B67" s="1">
        <v>45419</v>
      </c>
      <c r="C67" s="27" t="s">
        <v>169</v>
      </c>
      <c r="D67" s="2">
        <v>45473</v>
      </c>
      <c r="E67" s="21" t="s">
        <v>170</v>
      </c>
      <c r="F67" s="21" t="s">
        <v>171</v>
      </c>
      <c r="G67" s="22">
        <f>9800*1.23</f>
        <v>12054</v>
      </c>
      <c r="H67" s="4" t="s">
        <v>9</v>
      </c>
    </row>
    <row r="68" spans="1:8" ht="43.2" x14ac:dyDescent="0.3">
      <c r="A68" s="10">
        <v>67</v>
      </c>
      <c r="B68" s="1">
        <v>45419</v>
      </c>
      <c r="C68" s="27" t="s">
        <v>172</v>
      </c>
      <c r="D68" s="2">
        <v>45633</v>
      </c>
      <c r="E68" s="21" t="s">
        <v>173</v>
      </c>
      <c r="F68" s="21" t="s">
        <v>174</v>
      </c>
      <c r="G68" s="22">
        <v>698861.58</v>
      </c>
      <c r="H68" s="4" t="s">
        <v>112</v>
      </c>
    </row>
    <row r="69" spans="1:8" ht="57.6" x14ac:dyDescent="0.3">
      <c r="A69" s="10">
        <v>68</v>
      </c>
      <c r="B69" s="1">
        <v>45420</v>
      </c>
      <c r="C69" s="27" t="s">
        <v>184</v>
      </c>
      <c r="D69" s="2">
        <v>45458</v>
      </c>
      <c r="E69" s="21" t="s">
        <v>185</v>
      </c>
      <c r="F69" s="21" t="s">
        <v>186</v>
      </c>
      <c r="G69" s="22">
        <v>221076</v>
      </c>
      <c r="H69" s="4" t="s">
        <v>9</v>
      </c>
    </row>
    <row r="70" spans="1:8" ht="43.2" x14ac:dyDescent="0.3">
      <c r="A70" s="10">
        <v>69</v>
      </c>
      <c r="B70" s="1">
        <v>45421</v>
      </c>
      <c r="C70" s="27" t="s">
        <v>192</v>
      </c>
      <c r="D70" s="2">
        <v>45441</v>
      </c>
      <c r="E70" s="21" t="s">
        <v>193</v>
      </c>
      <c r="F70" s="7" t="s">
        <v>194</v>
      </c>
      <c r="G70" s="20">
        <v>9920</v>
      </c>
      <c r="H70" s="4" t="s">
        <v>9</v>
      </c>
    </row>
    <row r="71" spans="1:8" ht="43.2" x14ac:dyDescent="0.3">
      <c r="A71" s="10">
        <v>70</v>
      </c>
      <c r="B71" s="1">
        <v>45434</v>
      </c>
      <c r="C71" s="27" t="s">
        <v>208</v>
      </c>
      <c r="D71" s="2">
        <v>45441</v>
      </c>
      <c r="E71" s="52" t="s">
        <v>209</v>
      </c>
      <c r="F71" s="21" t="s">
        <v>210</v>
      </c>
      <c r="G71" s="22">
        <v>52767</v>
      </c>
      <c r="H71" s="4" t="s">
        <v>9</v>
      </c>
    </row>
    <row r="72" spans="1:8" ht="43.2" x14ac:dyDescent="0.3">
      <c r="A72" s="10">
        <v>71</v>
      </c>
      <c r="B72" s="2">
        <v>45434</v>
      </c>
      <c r="C72" s="27" t="s">
        <v>211</v>
      </c>
      <c r="D72" s="2">
        <v>45798</v>
      </c>
      <c r="E72" s="21" t="s">
        <v>212</v>
      </c>
      <c r="F72" s="21" t="s">
        <v>213</v>
      </c>
      <c r="G72" s="22">
        <v>9700</v>
      </c>
      <c r="H72" s="4" t="s">
        <v>9</v>
      </c>
    </row>
    <row r="73" spans="1:8" ht="28.8" x14ac:dyDescent="0.3">
      <c r="A73" s="10">
        <v>72</v>
      </c>
      <c r="B73" s="2">
        <v>45440</v>
      </c>
      <c r="C73" s="27" t="s">
        <v>214</v>
      </c>
      <c r="D73" s="2">
        <v>45510</v>
      </c>
      <c r="E73" s="21" t="s">
        <v>215</v>
      </c>
      <c r="F73" s="21" t="s">
        <v>216</v>
      </c>
      <c r="G73" s="22">
        <v>104577.95</v>
      </c>
      <c r="H73" s="4" t="s">
        <v>8</v>
      </c>
    </row>
    <row r="74" spans="1:8" ht="28.8" x14ac:dyDescent="0.3">
      <c r="A74" s="10">
        <v>73</v>
      </c>
      <c r="B74" s="2">
        <v>45440</v>
      </c>
      <c r="C74" s="27" t="s">
        <v>221</v>
      </c>
      <c r="D74" s="2">
        <v>45464</v>
      </c>
      <c r="E74" s="21" t="s">
        <v>222</v>
      </c>
      <c r="F74" s="21" t="s">
        <v>223</v>
      </c>
      <c r="G74" s="22">
        <v>2029.5</v>
      </c>
      <c r="H74" s="4" t="s">
        <v>9</v>
      </c>
    </row>
    <row r="75" spans="1:8" ht="100.8" x14ac:dyDescent="0.3">
      <c r="A75" s="10">
        <v>74</v>
      </c>
      <c r="B75" s="2">
        <v>45446</v>
      </c>
      <c r="C75" s="21" t="s">
        <v>206</v>
      </c>
      <c r="D75" s="2">
        <v>45810</v>
      </c>
      <c r="E75" s="21" t="s">
        <v>207</v>
      </c>
      <c r="F75" s="21" t="s">
        <v>67</v>
      </c>
      <c r="G75" s="22">
        <f>(53860.58+29677.34+31725.55)*1.23</f>
        <v>141774.0681</v>
      </c>
      <c r="H75" s="4" t="s">
        <v>8</v>
      </c>
    </row>
    <row r="76" spans="1:8" ht="28.8" x14ac:dyDescent="0.3">
      <c r="A76" s="10">
        <v>75</v>
      </c>
      <c r="B76" s="2">
        <v>45446</v>
      </c>
      <c r="C76" s="27" t="s">
        <v>217</v>
      </c>
      <c r="D76" s="2">
        <v>45453</v>
      </c>
      <c r="E76" s="21" t="s">
        <v>218</v>
      </c>
      <c r="F76" s="21" t="s">
        <v>219</v>
      </c>
      <c r="G76" s="22">
        <v>34811.46</v>
      </c>
      <c r="H76" s="4" t="s">
        <v>8</v>
      </c>
    </row>
    <row r="77" spans="1:8" ht="43.2" x14ac:dyDescent="0.3">
      <c r="A77" s="10">
        <v>76</v>
      </c>
      <c r="B77" s="2">
        <v>45446</v>
      </c>
      <c r="C77" s="27" t="s">
        <v>250</v>
      </c>
      <c r="D77" s="2">
        <v>45810</v>
      </c>
      <c r="E77" s="21" t="s">
        <v>251</v>
      </c>
      <c r="F77" s="7" t="s">
        <v>252</v>
      </c>
      <c r="G77" s="22">
        <v>417412.8</v>
      </c>
      <c r="H77" s="4" t="s">
        <v>8</v>
      </c>
    </row>
    <row r="78" spans="1:8" x14ac:dyDescent="0.3">
      <c r="A78" s="10">
        <v>77</v>
      </c>
      <c r="B78" s="2">
        <v>45448</v>
      </c>
      <c r="C78" s="27" t="s">
        <v>253</v>
      </c>
      <c r="D78" s="2">
        <v>45535</v>
      </c>
      <c r="E78" s="21" t="s">
        <v>254</v>
      </c>
      <c r="F78" s="7" t="s">
        <v>10</v>
      </c>
      <c r="G78" s="22">
        <v>1500</v>
      </c>
      <c r="H78" s="4" t="s">
        <v>9</v>
      </c>
    </row>
    <row r="79" spans="1:8" ht="28.8" x14ac:dyDescent="0.3">
      <c r="A79" s="10">
        <v>78</v>
      </c>
      <c r="B79" s="2">
        <v>45450</v>
      </c>
      <c r="C79" s="27" t="s">
        <v>224</v>
      </c>
      <c r="D79" s="2">
        <v>46544</v>
      </c>
      <c r="E79" s="21" t="s">
        <v>225</v>
      </c>
      <c r="F79" s="21" t="s">
        <v>226</v>
      </c>
      <c r="G79" s="22">
        <v>561850</v>
      </c>
      <c r="H79" s="4" t="s">
        <v>9</v>
      </c>
    </row>
    <row r="80" spans="1:8" ht="43.2" x14ac:dyDescent="0.3">
      <c r="A80" s="10">
        <v>79</v>
      </c>
      <c r="B80" s="2">
        <v>45455</v>
      </c>
      <c r="C80" s="27" t="s">
        <v>227</v>
      </c>
      <c r="D80" s="2">
        <v>45961</v>
      </c>
      <c r="E80" s="21" t="s">
        <v>228</v>
      </c>
      <c r="F80" s="21" t="s">
        <v>229</v>
      </c>
      <c r="G80" s="22">
        <v>10012.25</v>
      </c>
      <c r="H80" s="4" t="s">
        <v>112</v>
      </c>
    </row>
    <row r="81" spans="1:8" ht="28.8" x14ac:dyDescent="0.3">
      <c r="A81" s="10">
        <v>80</v>
      </c>
      <c r="B81" s="2">
        <v>45455</v>
      </c>
      <c r="C81" s="27" t="s">
        <v>230</v>
      </c>
      <c r="D81" s="2">
        <v>45819</v>
      </c>
      <c r="E81" s="21" t="s">
        <v>231</v>
      </c>
      <c r="F81" s="21" t="s">
        <v>219</v>
      </c>
      <c r="G81" s="22">
        <v>17040.419999999998</v>
      </c>
      <c r="H81" s="4" t="s">
        <v>8</v>
      </c>
    </row>
    <row r="82" spans="1:8" ht="28.8" x14ac:dyDescent="0.3">
      <c r="A82" s="10">
        <v>81</v>
      </c>
      <c r="B82" s="2">
        <v>45457</v>
      </c>
      <c r="C82" s="27" t="s">
        <v>232</v>
      </c>
      <c r="D82" s="2">
        <v>45821</v>
      </c>
      <c r="E82" s="25" t="s">
        <v>233</v>
      </c>
      <c r="F82" s="21" t="s">
        <v>234</v>
      </c>
      <c r="G82" s="22">
        <v>343962.55</v>
      </c>
      <c r="H82" s="4" t="s">
        <v>8</v>
      </c>
    </row>
    <row r="83" spans="1:8" ht="57.6" x14ac:dyDescent="0.3">
      <c r="A83" s="10">
        <v>82</v>
      </c>
      <c r="B83" s="2">
        <v>45463</v>
      </c>
      <c r="C83" s="27" t="s">
        <v>235</v>
      </c>
      <c r="D83" s="2">
        <v>45838</v>
      </c>
      <c r="E83" s="21" t="s">
        <v>236</v>
      </c>
      <c r="F83" s="21" t="s">
        <v>237</v>
      </c>
      <c r="G83" s="62">
        <v>33210</v>
      </c>
      <c r="H83" s="4" t="s">
        <v>9</v>
      </c>
    </row>
    <row r="84" spans="1:8" ht="28.8" x14ac:dyDescent="0.3">
      <c r="A84" s="10">
        <v>83</v>
      </c>
      <c r="B84" s="2">
        <v>45464</v>
      </c>
      <c r="C84" s="27" t="s">
        <v>238</v>
      </c>
      <c r="D84" s="2">
        <v>45569</v>
      </c>
      <c r="E84" s="21" t="s">
        <v>239</v>
      </c>
      <c r="F84" s="21" t="s">
        <v>240</v>
      </c>
      <c r="G84" s="22">
        <v>54537</v>
      </c>
      <c r="H84" s="4" t="s">
        <v>8</v>
      </c>
    </row>
    <row r="85" spans="1:8" ht="86.4" x14ac:dyDescent="0.3">
      <c r="A85" s="10">
        <v>84</v>
      </c>
      <c r="B85" s="2">
        <v>45469</v>
      </c>
      <c r="C85" s="27" t="s">
        <v>244</v>
      </c>
      <c r="D85" s="2">
        <v>45961</v>
      </c>
      <c r="E85" s="21" t="s">
        <v>245</v>
      </c>
      <c r="F85" s="21" t="s">
        <v>246</v>
      </c>
      <c r="G85" s="22">
        <v>38244.53</v>
      </c>
      <c r="H85" s="4" t="s">
        <v>112</v>
      </c>
    </row>
    <row r="86" spans="1:8" ht="28.8" x14ac:dyDescent="0.3">
      <c r="A86" s="10">
        <v>85</v>
      </c>
      <c r="B86" s="2">
        <v>45470</v>
      </c>
      <c r="C86" s="27" t="s">
        <v>241</v>
      </c>
      <c r="D86" s="2">
        <v>45498</v>
      </c>
      <c r="E86" s="21" t="s">
        <v>242</v>
      </c>
      <c r="F86" s="21" t="s">
        <v>243</v>
      </c>
      <c r="G86" s="22">
        <v>117538.8</v>
      </c>
      <c r="H86" s="4" t="s">
        <v>8</v>
      </c>
    </row>
    <row r="87" spans="1:8" ht="28.8" x14ac:dyDescent="0.3">
      <c r="A87" s="10">
        <v>86</v>
      </c>
      <c r="B87" s="2">
        <v>45474</v>
      </c>
      <c r="C87" s="27" t="s">
        <v>255</v>
      </c>
      <c r="D87" s="2">
        <v>45838</v>
      </c>
      <c r="E87" s="21" t="s">
        <v>256</v>
      </c>
      <c r="F87" s="21" t="s">
        <v>257</v>
      </c>
      <c r="G87" s="22">
        <f>1.23*4200</f>
        <v>5166</v>
      </c>
      <c r="H87" s="4" t="s">
        <v>9</v>
      </c>
    </row>
    <row r="88" spans="1:8" ht="43.2" x14ac:dyDescent="0.3">
      <c r="A88" s="10">
        <v>87</v>
      </c>
      <c r="B88" s="2">
        <v>45481</v>
      </c>
      <c r="C88" s="27" t="s">
        <v>258</v>
      </c>
      <c r="D88" s="2">
        <v>46356</v>
      </c>
      <c r="E88" s="21" t="s">
        <v>259</v>
      </c>
      <c r="F88" s="21" t="s">
        <v>260</v>
      </c>
      <c r="G88" s="22">
        <v>73199.960000000006</v>
      </c>
      <c r="H88" s="4" t="s">
        <v>112</v>
      </c>
    </row>
    <row r="89" spans="1:8" ht="57.6" x14ac:dyDescent="0.3">
      <c r="A89" s="10">
        <v>88</v>
      </c>
      <c r="B89" s="2">
        <v>45481</v>
      </c>
      <c r="C89" s="27" t="s">
        <v>261</v>
      </c>
      <c r="D89" s="2">
        <v>45535</v>
      </c>
      <c r="E89" s="21" t="s">
        <v>262</v>
      </c>
      <c r="F89" s="21" t="s">
        <v>263</v>
      </c>
      <c r="G89" s="22">
        <v>36900</v>
      </c>
      <c r="H89" s="4" t="s">
        <v>9</v>
      </c>
    </row>
    <row r="90" spans="1:8" ht="28.8" x14ac:dyDescent="0.3">
      <c r="A90" s="10">
        <v>89</v>
      </c>
      <c r="B90" s="1">
        <v>45481</v>
      </c>
      <c r="C90" s="27" t="s">
        <v>264</v>
      </c>
      <c r="D90" s="2">
        <v>45493</v>
      </c>
      <c r="E90" s="21" t="s">
        <v>265</v>
      </c>
      <c r="F90" s="21" t="s">
        <v>266</v>
      </c>
      <c r="G90" s="22">
        <v>24600</v>
      </c>
      <c r="H90" s="4" t="s">
        <v>9</v>
      </c>
    </row>
    <row r="91" spans="1:8" ht="72" x14ac:dyDescent="0.3">
      <c r="A91" s="10">
        <v>90</v>
      </c>
      <c r="B91" s="1">
        <v>45482</v>
      </c>
      <c r="C91" s="18" t="s">
        <v>267</v>
      </c>
      <c r="D91" s="2">
        <v>45666</v>
      </c>
      <c r="E91" s="21" t="s">
        <v>268</v>
      </c>
      <c r="F91" s="21" t="s">
        <v>269</v>
      </c>
      <c r="G91" s="41">
        <v>31119</v>
      </c>
      <c r="H91" s="4" t="s">
        <v>9</v>
      </c>
    </row>
    <row r="92" spans="1:8" ht="57.6" x14ac:dyDescent="0.3">
      <c r="A92" s="10">
        <v>91</v>
      </c>
      <c r="B92" s="28">
        <v>45484</v>
      </c>
      <c r="C92" s="17" t="s">
        <v>367</v>
      </c>
      <c r="D92" s="31">
        <v>45509</v>
      </c>
      <c r="E92" s="21" t="s">
        <v>368</v>
      </c>
      <c r="F92" s="21" t="s">
        <v>369</v>
      </c>
      <c r="G92" s="22">
        <f>6000*1.23</f>
        <v>7380</v>
      </c>
      <c r="H92" s="4" t="s">
        <v>9</v>
      </c>
    </row>
    <row r="93" spans="1:8" ht="43.2" x14ac:dyDescent="0.3">
      <c r="A93" s="10">
        <v>92</v>
      </c>
      <c r="B93" s="34">
        <v>45485</v>
      </c>
      <c r="C93" s="18" t="s">
        <v>305</v>
      </c>
      <c r="D93" s="29">
        <v>45869</v>
      </c>
      <c r="E93" s="21" t="s">
        <v>306</v>
      </c>
      <c r="F93" s="21" t="s">
        <v>307</v>
      </c>
      <c r="G93" s="22">
        <v>13407</v>
      </c>
      <c r="H93" s="4" t="s">
        <v>9</v>
      </c>
    </row>
    <row r="94" spans="1:8" ht="28.8" x14ac:dyDescent="0.3">
      <c r="A94" s="10">
        <v>93</v>
      </c>
      <c r="B94" s="1">
        <v>45488</v>
      </c>
      <c r="C94" s="16" t="s">
        <v>342</v>
      </c>
      <c r="D94" s="2">
        <v>46582</v>
      </c>
      <c r="E94" s="21" t="s">
        <v>343</v>
      </c>
      <c r="F94" s="21" t="s">
        <v>344</v>
      </c>
      <c r="G94" s="22" t="s">
        <v>345</v>
      </c>
      <c r="H94" s="4" t="s">
        <v>9</v>
      </c>
    </row>
    <row r="95" spans="1:8" ht="43.2" x14ac:dyDescent="0.3">
      <c r="A95" s="10">
        <v>94</v>
      </c>
      <c r="B95" s="1">
        <v>45495</v>
      </c>
      <c r="C95" s="18" t="s">
        <v>273</v>
      </c>
      <c r="D95" s="2">
        <v>45930</v>
      </c>
      <c r="E95" s="25" t="s">
        <v>274</v>
      </c>
      <c r="F95" s="21" t="s">
        <v>275</v>
      </c>
      <c r="G95" s="22">
        <v>13145.87</v>
      </c>
      <c r="H95" s="4" t="s">
        <v>112</v>
      </c>
    </row>
    <row r="96" spans="1:8" ht="28.8" x14ac:dyDescent="0.3">
      <c r="A96" s="10">
        <v>95</v>
      </c>
      <c r="B96" s="1">
        <v>45495</v>
      </c>
      <c r="C96" s="18" t="s">
        <v>279</v>
      </c>
      <c r="D96" s="2">
        <v>46326</v>
      </c>
      <c r="E96" s="21" t="s">
        <v>280</v>
      </c>
      <c r="F96" s="21" t="s">
        <v>281</v>
      </c>
      <c r="G96" s="61">
        <v>626400</v>
      </c>
      <c r="H96" s="4" t="s">
        <v>8</v>
      </c>
    </row>
    <row r="97" spans="1:8" ht="57.6" x14ac:dyDescent="0.3">
      <c r="A97" s="10">
        <v>96</v>
      </c>
      <c r="B97" s="1">
        <v>45498</v>
      </c>
      <c r="C97" s="18" t="s">
        <v>282</v>
      </c>
      <c r="D97" s="2">
        <v>45862</v>
      </c>
      <c r="E97" s="21" t="s">
        <v>283</v>
      </c>
      <c r="F97" s="21" t="s">
        <v>20</v>
      </c>
      <c r="G97" s="22">
        <v>53136</v>
      </c>
      <c r="H97" s="4" t="s">
        <v>8</v>
      </c>
    </row>
    <row r="98" spans="1:8" ht="28.8" x14ac:dyDescent="0.3">
      <c r="A98" s="10">
        <v>97</v>
      </c>
      <c r="B98" s="1">
        <v>45499</v>
      </c>
      <c r="C98" s="18" t="s">
        <v>276</v>
      </c>
      <c r="D98" s="2">
        <v>45529</v>
      </c>
      <c r="E98" s="21" t="s">
        <v>277</v>
      </c>
      <c r="F98" s="21" t="s">
        <v>278</v>
      </c>
      <c r="G98" s="22">
        <f>1.23*240800</f>
        <v>296184</v>
      </c>
      <c r="H98" s="4" t="s">
        <v>8</v>
      </c>
    </row>
    <row r="99" spans="1:8" ht="28.8" x14ac:dyDescent="0.3">
      <c r="A99" s="10">
        <v>98</v>
      </c>
      <c r="B99" s="28">
        <v>45503</v>
      </c>
      <c r="C99" s="18" t="s">
        <v>290</v>
      </c>
      <c r="D99" s="2">
        <v>45596</v>
      </c>
      <c r="E99" s="21" t="s">
        <v>291</v>
      </c>
      <c r="F99" s="21" t="s">
        <v>292</v>
      </c>
      <c r="G99" s="22">
        <v>5706.93</v>
      </c>
      <c r="H99" s="4" t="s">
        <v>112</v>
      </c>
    </row>
    <row r="100" spans="1:8" ht="72" x14ac:dyDescent="0.3">
      <c r="A100" s="10">
        <v>99</v>
      </c>
      <c r="B100" s="28">
        <v>45505</v>
      </c>
      <c r="C100" s="27" t="s">
        <v>287</v>
      </c>
      <c r="D100" s="2">
        <v>45533</v>
      </c>
      <c r="E100" s="21" t="s">
        <v>288</v>
      </c>
      <c r="F100" s="21" t="s">
        <v>289</v>
      </c>
      <c r="G100" s="22">
        <v>37046.269999999997</v>
      </c>
      <c r="H100" s="4" t="s">
        <v>8</v>
      </c>
    </row>
    <row r="101" spans="1:8" ht="43.2" x14ac:dyDescent="0.3">
      <c r="A101" s="10">
        <v>100</v>
      </c>
      <c r="B101" s="1">
        <v>45506</v>
      </c>
      <c r="C101" s="18" t="s">
        <v>284</v>
      </c>
      <c r="D101" s="2">
        <v>45628</v>
      </c>
      <c r="E101" s="21" t="s">
        <v>285</v>
      </c>
      <c r="F101" s="21" t="s">
        <v>286</v>
      </c>
      <c r="G101" s="22">
        <v>3999</v>
      </c>
      <c r="H101" s="4" t="s">
        <v>9</v>
      </c>
    </row>
    <row r="102" spans="1:8" ht="43.2" x14ac:dyDescent="0.3">
      <c r="A102" s="10">
        <v>101</v>
      </c>
      <c r="B102" s="34">
        <v>45509</v>
      </c>
      <c r="C102" s="18" t="s">
        <v>299</v>
      </c>
      <c r="D102" s="29">
        <v>45523</v>
      </c>
      <c r="E102" s="21" t="s">
        <v>300</v>
      </c>
      <c r="F102" s="21" t="s">
        <v>301</v>
      </c>
      <c r="G102" s="22">
        <v>270600</v>
      </c>
      <c r="H102" s="4" t="s">
        <v>112</v>
      </c>
    </row>
    <row r="103" spans="1:8" ht="57.6" x14ac:dyDescent="0.3">
      <c r="A103" s="10">
        <v>102</v>
      </c>
      <c r="B103" s="1">
        <v>45516</v>
      </c>
      <c r="C103" s="18" t="s">
        <v>308</v>
      </c>
      <c r="D103" s="2">
        <v>45638</v>
      </c>
      <c r="E103" s="25" t="s">
        <v>64</v>
      </c>
      <c r="F103" s="21" t="s">
        <v>309</v>
      </c>
      <c r="G103" s="22">
        <v>1075635</v>
      </c>
      <c r="H103" s="4" t="s">
        <v>9</v>
      </c>
    </row>
    <row r="104" spans="1:8" ht="72" x14ac:dyDescent="0.3">
      <c r="A104" s="10">
        <v>103</v>
      </c>
      <c r="B104" s="1">
        <v>45518</v>
      </c>
      <c r="C104" s="18" t="s">
        <v>296</v>
      </c>
      <c r="D104" s="2">
        <v>45882</v>
      </c>
      <c r="E104" s="21" t="s">
        <v>297</v>
      </c>
      <c r="F104" s="21" t="s">
        <v>298</v>
      </c>
      <c r="G104" s="22">
        <v>210000</v>
      </c>
      <c r="H104" s="4" t="s">
        <v>9</v>
      </c>
    </row>
    <row r="105" spans="1:8" ht="28.8" x14ac:dyDescent="0.3">
      <c r="A105" s="10">
        <v>104</v>
      </c>
      <c r="B105" s="1">
        <v>45523</v>
      </c>
      <c r="C105" s="18" t="s">
        <v>270</v>
      </c>
      <c r="D105" s="2">
        <v>45537</v>
      </c>
      <c r="E105" s="21" t="s">
        <v>271</v>
      </c>
      <c r="F105" s="21" t="s">
        <v>272</v>
      </c>
      <c r="G105" s="22">
        <v>65759.490000000005</v>
      </c>
      <c r="H105" s="4" t="s">
        <v>8</v>
      </c>
    </row>
    <row r="106" spans="1:8" ht="43.2" x14ac:dyDescent="0.3">
      <c r="A106" s="10">
        <v>105</v>
      </c>
      <c r="B106" s="34">
        <v>45524</v>
      </c>
      <c r="C106" s="25" t="s">
        <v>302</v>
      </c>
      <c r="D106" s="29">
        <v>45594</v>
      </c>
      <c r="E106" s="21" t="s">
        <v>303</v>
      </c>
      <c r="F106" s="21" t="s">
        <v>304</v>
      </c>
      <c r="G106" s="22">
        <v>38025</v>
      </c>
      <c r="H106" s="4" t="s">
        <v>8</v>
      </c>
    </row>
    <row r="107" spans="1:8" ht="28.8" x14ac:dyDescent="0.3">
      <c r="A107" s="10">
        <v>106</v>
      </c>
      <c r="B107" s="1">
        <v>45527</v>
      </c>
      <c r="C107" s="18" t="s">
        <v>310</v>
      </c>
      <c r="D107" s="2">
        <v>45558</v>
      </c>
      <c r="E107" s="15" t="s">
        <v>311</v>
      </c>
      <c r="F107" s="21" t="s">
        <v>312</v>
      </c>
      <c r="G107" s="22">
        <v>44542.04</v>
      </c>
      <c r="H107" s="4" t="s">
        <v>8</v>
      </c>
    </row>
    <row r="108" spans="1:8" ht="43.2" x14ac:dyDescent="0.3">
      <c r="A108" s="10">
        <v>107</v>
      </c>
      <c r="B108" s="34">
        <v>45530</v>
      </c>
      <c r="C108" s="18" t="s">
        <v>313</v>
      </c>
      <c r="D108" s="29">
        <v>46078</v>
      </c>
      <c r="E108" s="21" t="s">
        <v>314</v>
      </c>
      <c r="F108" s="21" t="s">
        <v>67</v>
      </c>
      <c r="G108" s="62">
        <v>31298.06</v>
      </c>
      <c r="H108" s="4" t="s">
        <v>8</v>
      </c>
    </row>
    <row r="109" spans="1:8" ht="57.6" x14ac:dyDescent="0.3">
      <c r="A109" s="10">
        <v>108</v>
      </c>
      <c r="B109" s="34">
        <v>45531</v>
      </c>
      <c r="C109" s="18" t="s">
        <v>321</v>
      </c>
      <c r="D109" s="29">
        <v>45633</v>
      </c>
      <c r="E109" s="21" t="s">
        <v>322</v>
      </c>
      <c r="F109" s="21" t="s">
        <v>174</v>
      </c>
      <c r="G109" s="22">
        <v>46740</v>
      </c>
      <c r="H109" s="4" t="s">
        <v>112</v>
      </c>
    </row>
    <row r="110" spans="1:8" ht="28.8" x14ac:dyDescent="0.3">
      <c r="A110" s="10">
        <v>109</v>
      </c>
      <c r="B110" s="28">
        <v>45532</v>
      </c>
      <c r="C110" s="18" t="s">
        <v>293</v>
      </c>
      <c r="D110" s="2">
        <v>46261</v>
      </c>
      <c r="E110" s="21" t="s">
        <v>294</v>
      </c>
      <c r="F110" s="21" t="s">
        <v>295</v>
      </c>
      <c r="G110" s="22">
        <v>733175.57</v>
      </c>
      <c r="H110" s="4" t="s">
        <v>8</v>
      </c>
    </row>
    <row r="111" spans="1:8" ht="86.4" x14ac:dyDescent="0.3">
      <c r="A111" s="10">
        <v>110</v>
      </c>
      <c r="B111" s="1">
        <v>45537</v>
      </c>
      <c r="C111" s="18" t="s">
        <v>332</v>
      </c>
      <c r="D111" s="2">
        <v>45901</v>
      </c>
      <c r="E111" s="7" t="s">
        <v>333</v>
      </c>
      <c r="F111" s="23" t="s">
        <v>334</v>
      </c>
      <c r="G111" s="22">
        <v>15744</v>
      </c>
      <c r="H111" s="4" t="s">
        <v>9</v>
      </c>
    </row>
    <row r="112" spans="1:8" ht="259.2" x14ac:dyDescent="0.3">
      <c r="A112" s="10">
        <v>111</v>
      </c>
      <c r="B112" s="34">
        <v>45538</v>
      </c>
      <c r="C112" s="25" t="s">
        <v>323</v>
      </c>
      <c r="D112" s="29">
        <v>46083</v>
      </c>
      <c r="E112" s="21" t="s">
        <v>324</v>
      </c>
      <c r="F112" s="21" t="s">
        <v>325</v>
      </c>
      <c r="G112" s="22">
        <f>(991986.8+100200+14725.8)*1.23</f>
        <v>1361502.4980000001</v>
      </c>
      <c r="H112" s="4" t="s">
        <v>8</v>
      </c>
    </row>
    <row r="113" spans="1:8" ht="144" x14ac:dyDescent="0.3">
      <c r="A113" s="10">
        <v>112</v>
      </c>
      <c r="B113" s="34">
        <v>45538</v>
      </c>
      <c r="C113" s="18" t="s">
        <v>326</v>
      </c>
      <c r="D113" s="29">
        <v>46083</v>
      </c>
      <c r="E113" s="21" t="s">
        <v>327</v>
      </c>
      <c r="F113" s="21" t="s">
        <v>328</v>
      </c>
      <c r="G113" s="22">
        <f>1.23*571000</f>
        <v>702330</v>
      </c>
      <c r="H113" s="4" t="s">
        <v>8</v>
      </c>
    </row>
    <row r="114" spans="1:8" ht="72" x14ac:dyDescent="0.3">
      <c r="A114" s="10">
        <v>113</v>
      </c>
      <c r="B114" s="28">
        <v>45538</v>
      </c>
      <c r="C114" s="56" t="s">
        <v>335</v>
      </c>
      <c r="D114" s="31">
        <v>45628</v>
      </c>
      <c r="E114" s="21" t="s">
        <v>144</v>
      </c>
      <c r="F114" s="21" t="s">
        <v>336</v>
      </c>
      <c r="G114" s="22">
        <f>1.23*219000</f>
        <v>269370</v>
      </c>
      <c r="H114" s="4" t="s">
        <v>9</v>
      </c>
    </row>
    <row r="115" spans="1:8" ht="57.6" x14ac:dyDescent="0.3">
      <c r="A115" s="10">
        <v>114</v>
      </c>
      <c r="B115" s="1">
        <v>45541</v>
      </c>
      <c r="C115" s="18" t="s">
        <v>329</v>
      </c>
      <c r="D115" s="2">
        <v>45905</v>
      </c>
      <c r="E115" s="21" t="s">
        <v>330</v>
      </c>
      <c r="F115" s="21" t="s">
        <v>331</v>
      </c>
      <c r="G115" s="22">
        <f>133855.24</f>
        <v>133855.24</v>
      </c>
      <c r="H115" s="4" t="s">
        <v>9</v>
      </c>
    </row>
    <row r="116" spans="1:8" ht="28.8" x14ac:dyDescent="0.3">
      <c r="A116" s="10">
        <v>115</v>
      </c>
      <c r="B116" s="1">
        <v>45541</v>
      </c>
      <c r="C116" s="18" t="s">
        <v>339</v>
      </c>
      <c r="D116" s="57">
        <v>45900</v>
      </c>
      <c r="E116" s="7" t="s">
        <v>340</v>
      </c>
      <c r="F116" s="21" t="s">
        <v>341</v>
      </c>
      <c r="G116" s="22">
        <v>49446</v>
      </c>
      <c r="H116" s="4" t="s">
        <v>9</v>
      </c>
    </row>
    <row r="117" spans="1:8" ht="28.8" x14ac:dyDescent="0.3">
      <c r="A117" s="10">
        <v>116</v>
      </c>
      <c r="B117" s="34">
        <v>45544</v>
      </c>
      <c r="C117" s="18" t="s">
        <v>352</v>
      </c>
      <c r="D117" s="29">
        <v>46638</v>
      </c>
      <c r="E117" s="21" t="s">
        <v>353</v>
      </c>
      <c r="F117" s="21" t="s">
        <v>354</v>
      </c>
      <c r="G117" s="22">
        <v>123000</v>
      </c>
      <c r="H117" s="4" t="s">
        <v>9</v>
      </c>
    </row>
    <row r="118" spans="1:8" ht="100.8" x14ac:dyDescent="0.3">
      <c r="A118" s="10">
        <v>117</v>
      </c>
      <c r="B118" s="36">
        <v>45545</v>
      </c>
      <c r="C118" s="18" t="s">
        <v>349</v>
      </c>
      <c r="D118" s="30">
        <v>46691</v>
      </c>
      <c r="E118" s="21" t="s">
        <v>350</v>
      </c>
      <c r="F118" s="58" t="s">
        <v>351</v>
      </c>
      <c r="G118" s="22">
        <v>40590</v>
      </c>
      <c r="H118" s="4" t="s">
        <v>9</v>
      </c>
    </row>
    <row r="119" spans="1:8" ht="28.8" x14ac:dyDescent="0.3">
      <c r="A119" s="10">
        <v>118</v>
      </c>
      <c r="B119" s="1">
        <v>45546</v>
      </c>
      <c r="C119" s="18" t="s">
        <v>337</v>
      </c>
      <c r="D119" s="2">
        <v>45554</v>
      </c>
      <c r="E119" s="21" t="s">
        <v>338</v>
      </c>
      <c r="F119" s="21" t="s">
        <v>219</v>
      </c>
      <c r="G119" s="22">
        <v>24198.52</v>
      </c>
      <c r="H119" s="4" t="s">
        <v>8</v>
      </c>
    </row>
    <row r="120" spans="1:8" ht="28.8" x14ac:dyDescent="0.3">
      <c r="A120" s="10">
        <v>119</v>
      </c>
      <c r="B120" s="34">
        <v>45565</v>
      </c>
      <c r="C120" s="18" t="s">
        <v>318</v>
      </c>
      <c r="D120" s="29">
        <v>45626</v>
      </c>
      <c r="E120" s="21" t="s">
        <v>319</v>
      </c>
      <c r="F120" s="54" t="s">
        <v>320</v>
      </c>
      <c r="G120" s="22">
        <v>298267.98</v>
      </c>
      <c r="H120" s="4" t="s">
        <v>8</v>
      </c>
    </row>
    <row r="121" spans="1:8" ht="43.2" x14ac:dyDescent="0.3">
      <c r="A121" s="10">
        <v>120</v>
      </c>
      <c r="B121" s="34">
        <v>45565</v>
      </c>
      <c r="C121" s="18" t="s">
        <v>375</v>
      </c>
      <c r="D121" s="32">
        <v>45672</v>
      </c>
      <c r="E121" s="21" t="s">
        <v>376</v>
      </c>
      <c r="F121" s="21" t="s">
        <v>377</v>
      </c>
      <c r="G121" s="22">
        <f>1.23*323688.8</f>
        <v>398137.22399999999</v>
      </c>
      <c r="H121" s="4" t="s">
        <v>8</v>
      </c>
    </row>
    <row r="122" spans="1:8" ht="86.4" x14ac:dyDescent="0.3">
      <c r="A122" s="10">
        <v>121</v>
      </c>
      <c r="B122" s="34">
        <v>45566</v>
      </c>
      <c r="C122" s="18" t="s">
        <v>346</v>
      </c>
      <c r="D122" s="29">
        <v>46295</v>
      </c>
      <c r="E122" s="21" t="s">
        <v>347</v>
      </c>
      <c r="F122" s="21" t="s">
        <v>348</v>
      </c>
      <c r="G122" s="22">
        <v>23240.85</v>
      </c>
      <c r="H122" s="5" t="s">
        <v>9</v>
      </c>
    </row>
    <row r="123" spans="1:8" ht="86.4" x14ac:dyDescent="0.3">
      <c r="A123" s="10">
        <v>122</v>
      </c>
      <c r="B123" s="1">
        <v>45566</v>
      </c>
      <c r="C123" s="18" t="s">
        <v>364</v>
      </c>
      <c r="D123" s="2">
        <v>46295</v>
      </c>
      <c r="E123" s="21" t="s">
        <v>365</v>
      </c>
      <c r="F123" s="21" t="s">
        <v>366</v>
      </c>
      <c r="G123" s="22">
        <v>24600</v>
      </c>
      <c r="H123" s="4" t="s">
        <v>9</v>
      </c>
    </row>
    <row r="124" spans="1:8" ht="100.8" x14ac:dyDescent="0.3">
      <c r="A124" s="10">
        <v>123</v>
      </c>
      <c r="B124" s="1">
        <v>45566</v>
      </c>
      <c r="C124" s="18" t="s">
        <v>370</v>
      </c>
      <c r="D124" s="2">
        <v>46295</v>
      </c>
      <c r="E124" s="59" t="s">
        <v>371</v>
      </c>
      <c r="F124" s="21" t="s">
        <v>372</v>
      </c>
      <c r="G124" s="40">
        <v>5904</v>
      </c>
      <c r="H124" s="4" t="s">
        <v>9</v>
      </c>
    </row>
    <row r="125" spans="1:8" ht="43.2" x14ac:dyDescent="0.3">
      <c r="A125" s="10">
        <v>124</v>
      </c>
      <c r="B125" s="34">
        <v>45566</v>
      </c>
      <c r="C125" s="26" t="s">
        <v>373</v>
      </c>
      <c r="D125" s="29">
        <v>45636</v>
      </c>
      <c r="E125" s="25" t="s">
        <v>374</v>
      </c>
      <c r="F125" s="25" t="s">
        <v>348</v>
      </c>
      <c r="G125" s="22">
        <v>9301.26</v>
      </c>
      <c r="H125" s="4" t="s">
        <v>9</v>
      </c>
    </row>
    <row r="126" spans="1:8" ht="57.6" x14ac:dyDescent="0.3">
      <c r="A126" s="10">
        <v>125</v>
      </c>
      <c r="B126" s="1">
        <v>45568</v>
      </c>
      <c r="C126" s="18" t="s">
        <v>381</v>
      </c>
      <c r="D126" s="2">
        <v>45308</v>
      </c>
      <c r="E126" s="37" t="s">
        <v>382</v>
      </c>
      <c r="F126" s="21" t="s">
        <v>383</v>
      </c>
      <c r="G126" s="22">
        <f>1.23*19900</f>
        <v>24477</v>
      </c>
      <c r="H126" s="4" t="s">
        <v>9</v>
      </c>
    </row>
    <row r="127" spans="1:8" ht="28.8" x14ac:dyDescent="0.3">
      <c r="A127" s="10">
        <v>126</v>
      </c>
      <c r="B127" s="1">
        <v>45570</v>
      </c>
      <c r="C127" s="18" t="s">
        <v>355</v>
      </c>
      <c r="D127" s="2">
        <v>46299</v>
      </c>
      <c r="E127" s="54" t="s">
        <v>356</v>
      </c>
      <c r="F127" s="21" t="s">
        <v>357</v>
      </c>
      <c r="G127" s="63">
        <f>1.23*75636</f>
        <v>93032.28</v>
      </c>
      <c r="H127" s="4" t="s">
        <v>9</v>
      </c>
    </row>
    <row r="128" spans="1:8" ht="43.2" x14ac:dyDescent="0.3">
      <c r="A128" s="10">
        <v>127</v>
      </c>
      <c r="B128" s="1">
        <v>45572</v>
      </c>
      <c r="C128" s="38" t="s">
        <v>378</v>
      </c>
      <c r="D128" s="2">
        <v>45886</v>
      </c>
      <c r="E128" s="23" t="s">
        <v>379</v>
      </c>
      <c r="F128" s="54" t="s">
        <v>380</v>
      </c>
      <c r="G128" s="22">
        <v>109470</v>
      </c>
      <c r="H128" s="4" t="s">
        <v>9</v>
      </c>
    </row>
    <row r="129" spans="1:8" ht="28.8" x14ac:dyDescent="0.3">
      <c r="A129" s="10">
        <v>128</v>
      </c>
      <c r="B129" s="1">
        <v>45572</v>
      </c>
      <c r="C129" s="18" t="s">
        <v>390</v>
      </c>
      <c r="D129" s="2">
        <v>45603</v>
      </c>
      <c r="E129" s="52" t="s">
        <v>391</v>
      </c>
      <c r="F129" s="52" t="s">
        <v>272</v>
      </c>
      <c r="G129" s="64">
        <v>43577.67</v>
      </c>
      <c r="H129" s="4" t="s">
        <v>8</v>
      </c>
    </row>
    <row r="130" spans="1:8" ht="28.8" x14ac:dyDescent="0.3">
      <c r="A130" s="10">
        <v>129</v>
      </c>
      <c r="B130" s="34">
        <v>45573</v>
      </c>
      <c r="C130" s="18" t="s">
        <v>315</v>
      </c>
      <c r="D130" s="29">
        <v>45961</v>
      </c>
      <c r="E130" s="21" t="s">
        <v>316</v>
      </c>
      <c r="F130" s="21" t="s">
        <v>317</v>
      </c>
      <c r="G130" s="22">
        <v>6932.9</v>
      </c>
      <c r="H130" s="4" t="s">
        <v>112</v>
      </c>
    </row>
    <row r="131" spans="1:8" ht="28.8" x14ac:dyDescent="0.3">
      <c r="A131" s="10">
        <v>130</v>
      </c>
      <c r="B131" s="34">
        <v>45575</v>
      </c>
      <c r="C131" s="16" t="s">
        <v>358</v>
      </c>
      <c r="D131" s="29">
        <v>46669</v>
      </c>
      <c r="E131" s="7" t="s">
        <v>359</v>
      </c>
      <c r="F131" s="7" t="s">
        <v>360</v>
      </c>
      <c r="G131" s="20">
        <f>129000*1.23</f>
        <v>158670</v>
      </c>
      <c r="H131" s="4" t="s">
        <v>9</v>
      </c>
    </row>
    <row r="132" spans="1:8" ht="28.8" x14ac:dyDescent="0.3">
      <c r="A132" s="10">
        <v>131</v>
      </c>
      <c r="B132" s="1">
        <v>45576</v>
      </c>
      <c r="C132" s="18" t="s">
        <v>392</v>
      </c>
      <c r="D132" s="2">
        <v>45604</v>
      </c>
      <c r="E132" s="21" t="s">
        <v>277</v>
      </c>
      <c r="F132" s="21" t="s">
        <v>278</v>
      </c>
      <c r="G132" s="22">
        <v>258054</v>
      </c>
      <c r="H132" s="4" t="s">
        <v>8</v>
      </c>
    </row>
    <row r="133" spans="1:8" ht="28.8" x14ac:dyDescent="0.3">
      <c r="A133" s="10">
        <v>132</v>
      </c>
      <c r="B133" s="1">
        <v>45576</v>
      </c>
      <c r="C133" s="18" t="s">
        <v>399</v>
      </c>
      <c r="D133" s="2">
        <v>45595</v>
      </c>
      <c r="E133" s="21" t="s">
        <v>400</v>
      </c>
      <c r="F133" s="21" t="s">
        <v>67</v>
      </c>
      <c r="G133" s="22">
        <v>41574</v>
      </c>
      <c r="H133" s="4" t="s">
        <v>8</v>
      </c>
    </row>
    <row r="134" spans="1:8" ht="57.6" x14ac:dyDescent="0.3">
      <c r="A134" s="10">
        <v>133</v>
      </c>
      <c r="B134" s="1">
        <v>45579</v>
      </c>
      <c r="C134" s="18" t="s">
        <v>396</v>
      </c>
      <c r="D134" s="2">
        <v>45640</v>
      </c>
      <c r="E134" s="21" t="s">
        <v>397</v>
      </c>
      <c r="F134" s="21" t="s">
        <v>398</v>
      </c>
      <c r="G134" s="22">
        <v>7055.28</v>
      </c>
      <c r="H134" s="4" t="s">
        <v>8</v>
      </c>
    </row>
    <row r="135" spans="1:8" ht="43.2" x14ac:dyDescent="0.3">
      <c r="A135" s="10">
        <v>134</v>
      </c>
      <c r="B135" s="1">
        <v>45580</v>
      </c>
      <c r="C135" s="18" t="s">
        <v>387</v>
      </c>
      <c r="D135" s="2">
        <v>45601</v>
      </c>
      <c r="E135" s="21" t="s">
        <v>388</v>
      </c>
      <c r="F135" s="21" t="s">
        <v>389</v>
      </c>
      <c r="G135" s="22">
        <v>3567</v>
      </c>
      <c r="H135" s="4" t="s">
        <v>112</v>
      </c>
    </row>
    <row r="136" spans="1:8" ht="43.2" x14ac:dyDescent="0.3">
      <c r="A136" s="10">
        <v>135</v>
      </c>
      <c r="B136" s="1">
        <v>45580</v>
      </c>
      <c r="C136" s="18" t="s">
        <v>401</v>
      </c>
      <c r="D136" s="2">
        <v>45672</v>
      </c>
      <c r="E136" s="21" t="s">
        <v>402</v>
      </c>
      <c r="F136" s="21" t="s">
        <v>403</v>
      </c>
      <c r="G136" s="22">
        <f>11900*1.23</f>
        <v>14637</v>
      </c>
      <c r="H136" s="4" t="s">
        <v>9</v>
      </c>
    </row>
    <row r="137" spans="1:8" ht="43.2" x14ac:dyDescent="0.3">
      <c r="A137" s="10">
        <v>136</v>
      </c>
      <c r="B137" s="1">
        <v>45581</v>
      </c>
      <c r="C137" s="18" t="s">
        <v>404</v>
      </c>
      <c r="D137" s="2">
        <v>45623</v>
      </c>
      <c r="E137" s="21" t="s">
        <v>405</v>
      </c>
      <c r="F137" s="21" t="s">
        <v>377</v>
      </c>
      <c r="G137" s="22">
        <v>34686</v>
      </c>
      <c r="H137" s="4" t="s">
        <v>8</v>
      </c>
    </row>
    <row r="138" spans="1:8" ht="43.2" x14ac:dyDescent="0.3">
      <c r="A138" s="10">
        <v>137</v>
      </c>
      <c r="B138" s="1">
        <v>45582</v>
      </c>
      <c r="C138" s="18" t="s">
        <v>393</v>
      </c>
      <c r="D138" s="2">
        <v>45694</v>
      </c>
      <c r="E138" s="21" t="s">
        <v>394</v>
      </c>
      <c r="F138" s="21" t="s">
        <v>395</v>
      </c>
      <c r="G138" s="22">
        <f>1.23*313000</f>
        <v>384990</v>
      </c>
      <c r="H138" s="4" t="s">
        <v>8</v>
      </c>
    </row>
    <row r="139" spans="1:8" ht="28.8" x14ac:dyDescent="0.3">
      <c r="A139" s="10">
        <v>138</v>
      </c>
      <c r="B139" s="1">
        <v>45587</v>
      </c>
      <c r="C139" s="18" t="s">
        <v>412</v>
      </c>
      <c r="D139" s="2">
        <v>45951</v>
      </c>
      <c r="E139" s="21" t="s">
        <v>413</v>
      </c>
      <c r="F139" s="21" t="s">
        <v>80</v>
      </c>
      <c r="G139" s="22">
        <v>15527.52</v>
      </c>
      <c r="H139" s="4" t="s">
        <v>8</v>
      </c>
    </row>
    <row r="140" spans="1:8" ht="57.6" x14ac:dyDescent="0.3">
      <c r="A140" s="10">
        <v>139</v>
      </c>
      <c r="B140" s="1">
        <v>45588</v>
      </c>
      <c r="C140" s="18" t="s">
        <v>384</v>
      </c>
      <c r="D140" s="2">
        <v>45593</v>
      </c>
      <c r="E140" s="21" t="s">
        <v>385</v>
      </c>
      <c r="F140" s="21" t="s">
        <v>386</v>
      </c>
      <c r="G140" s="22">
        <f>1.23*789400</f>
        <v>970962</v>
      </c>
      <c r="H140" s="4" t="s">
        <v>112</v>
      </c>
    </row>
    <row r="141" spans="1:8" ht="57.6" x14ac:dyDescent="0.3">
      <c r="A141" s="10">
        <v>140</v>
      </c>
      <c r="B141" s="1">
        <v>45588</v>
      </c>
      <c r="C141" s="18" t="s">
        <v>409</v>
      </c>
      <c r="D141" s="2">
        <v>46022</v>
      </c>
      <c r="E141" s="21" t="s">
        <v>410</v>
      </c>
      <c r="F141" s="21" t="s">
        <v>411</v>
      </c>
      <c r="G141" s="22">
        <v>971290</v>
      </c>
      <c r="H141" s="4" t="s">
        <v>8</v>
      </c>
    </row>
    <row r="142" spans="1:8" ht="28.8" x14ac:dyDescent="0.3">
      <c r="A142" s="10">
        <v>141</v>
      </c>
      <c r="B142" s="1">
        <v>45588</v>
      </c>
      <c r="C142" s="18" t="s">
        <v>428</v>
      </c>
      <c r="D142" s="2">
        <v>46317</v>
      </c>
      <c r="E142" s="21" t="s">
        <v>429</v>
      </c>
      <c r="F142" s="21" t="s">
        <v>430</v>
      </c>
      <c r="G142" s="22">
        <f>61500</f>
        <v>61500</v>
      </c>
      <c r="H142" s="4" t="s">
        <v>8</v>
      </c>
    </row>
    <row r="143" spans="1:8" ht="72" x14ac:dyDescent="0.3">
      <c r="A143" s="10">
        <v>142</v>
      </c>
      <c r="B143" s="1">
        <v>45589</v>
      </c>
      <c r="C143" s="18" t="s">
        <v>420</v>
      </c>
      <c r="D143" s="2">
        <v>45650</v>
      </c>
      <c r="E143" s="21" t="s">
        <v>144</v>
      </c>
      <c r="F143" s="21" t="s">
        <v>421</v>
      </c>
      <c r="G143" s="22">
        <f>54750*1.23</f>
        <v>67342.5</v>
      </c>
      <c r="H143" s="4" t="s">
        <v>9</v>
      </c>
    </row>
    <row r="144" spans="1:8" ht="43.2" x14ac:dyDescent="0.3">
      <c r="A144" s="10">
        <v>143</v>
      </c>
      <c r="B144" s="1">
        <v>45589</v>
      </c>
      <c r="C144" s="18" t="s">
        <v>422</v>
      </c>
      <c r="D144" s="2">
        <v>45680</v>
      </c>
      <c r="E144" s="21" t="s">
        <v>423</v>
      </c>
      <c r="F144" s="21" t="s">
        <v>424</v>
      </c>
      <c r="G144" s="22">
        <v>15986.25</v>
      </c>
      <c r="H144" s="4" t="s">
        <v>9</v>
      </c>
    </row>
    <row r="145" spans="1:8" ht="43.2" x14ac:dyDescent="0.3">
      <c r="A145" s="10">
        <v>144</v>
      </c>
      <c r="B145" s="1">
        <v>45590</v>
      </c>
      <c r="C145" s="18" t="s">
        <v>414</v>
      </c>
      <c r="D145" s="2">
        <v>45954</v>
      </c>
      <c r="E145" s="21" t="s">
        <v>415</v>
      </c>
      <c r="F145" s="21" t="s">
        <v>416</v>
      </c>
      <c r="G145" s="22">
        <v>20702.13</v>
      </c>
      <c r="H145" s="4" t="s">
        <v>8</v>
      </c>
    </row>
    <row r="146" spans="1:8" ht="28.8" x14ac:dyDescent="0.3">
      <c r="A146" s="10">
        <v>145</v>
      </c>
      <c r="B146" s="1">
        <v>45593</v>
      </c>
      <c r="C146" s="18" t="s">
        <v>425</v>
      </c>
      <c r="D146" s="2">
        <v>45685</v>
      </c>
      <c r="E146" s="21" t="s">
        <v>426</v>
      </c>
      <c r="F146" s="21" t="s">
        <v>427</v>
      </c>
      <c r="G146" s="22">
        <v>38467.019999999997</v>
      </c>
      <c r="H146" s="4" t="s">
        <v>9</v>
      </c>
    </row>
    <row r="147" spans="1:8" ht="86.4" x14ac:dyDescent="0.3">
      <c r="A147" s="10">
        <v>146</v>
      </c>
      <c r="B147" s="1">
        <v>45595</v>
      </c>
      <c r="C147" s="16" t="s">
        <v>437</v>
      </c>
      <c r="D147" s="2">
        <v>45625</v>
      </c>
      <c r="E147" s="7" t="s">
        <v>438</v>
      </c>
      <c r="F147" s="7" t="s">
        <v>439</v>
      </c>
      <c r="G147" s="20">
        <f>1.23*184160</f>
        <v>226516.8</v>
      </c>
      <c r="H147" s="4" t="s">
        <v>9</v>
      </c>
    </row>
    <row r="148" spans="1:8" ht="28.8" x14ac:dyDescent="0.3">
      <c r="A148" s="10">
        <v>147</v>
      </c>
      <c r="B148" s="1">
        <v>45596</v>
      </c>
      <c r="C148" s="18" t="s">
        <v>431</v>
      </c>
      <c r="D148" s="2">
        <v>45646</v>
      </c>
      <c r="E148" s="21" t="s">
        <v>432</v>
      </c>
      <c r="F148" s="21" t="s">
        <v>433</v>
      </c>
      <c r="G148" s="22">
        <v>34855.74</v>
      </c>
      <c r="H148" s="4" t="s">
        <v>8</v>
      </c>
    </row>
    <row r="149" spans="1:8" ht="28.8" x14ac:dyDescent="0.3">
      <c r="A149" s="10">
        <v>148</v>
      </c>
      <c r="B149" s="1">
        <v>45596</v>
      </c>
      <c r="C149" s="18" t="s">
        <v>434</v>
      </c>
      <c r="D149" s="2">
        <v>45960</v>
      </c>
      <c r="E149" s="21" t="s">
        <v>435</v>
      </c>
      <c r="F149" s="21" t="s">
        <v>436</v>
      </c>
      <c r="G149" s="22">
        <v>6199.2</v>
      </c>
      <c r="H149" s="4" t="s">
        <v>8</v>
      </c>
    </row>
    <row r="150" spans="1:8" ht="28.8" x14ac:dyDescent="0.3">
      <c r="A150" s="10">
        <v>149</v>
      </c>
      <c r="B150" s="34">
        <v>45597</v>
      </c>
      <c r="C150" s="18" t="s">
        <v>361</v>
      </c>
      <c r="D150" s="29">
        <v>46326</v>
      </c>
      <c r="E150" s="21" t="s">
        <v>362</v>
      </c>
      <c r="F150" s="21" t="s">
        <v>363</v>
      </c>
      <c r="G150" s="22">
        <f>117450*1.23</f>
        <v>144463.5</v>
      </c>
      <c r="H150" s="4" t="s">
        <v>9</v>
      </c>
    </row>
    <row r="151" spans="1:8" ht="43.2" x14ac:dyDescent="0.3">
      <c r="A151" s="10">
        <v>150</v>
      </c>
      <c r="B151" s="1">
        <v>45600</v>
      </c>
      <c r="C151" s="18" t="s">
        <v>417</v>
      </c>
      <c r="D151" s="2">
        <v>46695</v>
      </c>
      <c r="E151" s="21" t="s">
        <v>418</v>
      </c>
      <c r="F151" s="21" t="s">
        <v>419</v>
      </c>
      <c r="G151" s="22">
        <v>67453200</v>
      </c>
      <c r="H151" s="4" t="s">
        <v>112</v>
      </c>
    </row>
    <row r="152" spans="1:8" ht="43.2" x14ac:dyDescent="0.3">
      <c r="A152" s="10">
        <v>151</v>
      </c>
      <c r="B152" s="1">
        <v>45602</v>
      </c>
      <c r="C152" s="18" t="s">
        <v>406</v>
      </c>
      <c r="D152" s="2">
        <v>46022</v>
      </c>
      <c r="E152" s="21" t="s">
        <v>407</v>
      </c>
      <c r="F152" s="25" t="s">
        <v>408</v>
      </c>
      <c r="G152" s="22">
        <f>947857.16*1.23</f>
        <v>1165864.3068000001</v>
      </c>
      <c r="H152" s="4" t="s">
        <v>8</v>
      </c>
    </row>
    <row r="153" spans="1:8" ht="43.2" x14ac:dyDescent="0.3">
      <c r="A153" s="10">
        <v>152</v>
      </c>
      <c r="B153" s="1">
        <v>45615</v>
      </c>
      <c r="C153" s="18" t="s">
        <v>443</v>
      </c>
      <c r="D153" s="2">
        <v>45685</v>
      </c>
      <c r="E153" s="65" t="s">
        <v>444</v>
      </c>
      <c r="F153" s="7" t="s">
        <v>445</v>
      </c>
      <c r="G153" s="22">
        <v>90300.45</v>
      </c>
      <c r="H153" s="4" t="s">
        <v>8</v>
      </c>
    </row>
    <row r="154" spans="1:8" ht="28.8" x14ac:dyDescent="0.3">
      <c r="A154" s="10">
        <v>153</v>
      </c>
      <c r="B154" s="1">
        <v>45616</v>
      </c>
      <c r="C154" s="18" t="s">
        <v>449</v>
      </c>
      <c r="D154" s="2">
        <v>45672</v>
      </c>
      <c r="E154" s="54" t="s">
        <v>450</v>
      </c>
      <c r="F154" s="54" t="s">
        <v>451</v>
      </c>
      <c r="G154" s="22">
        <v>30731</v>
      </c>
      <c r="H154" s="4" t="s">
        <v>8</v>
      </c>
    </row>
    <row r="155" spans="1:8" ht="57.6" x14ac:dyDescent="0.3">
      <c r="A155" s="10">
        <v>154</v>
      </c>
      <c r="B155" s="1">
        <v>45621</v>
      </c>
      <c r="C155" s="18" t="s">
        <v>440</v>
      </c>
      <c r="D155" s="2">
        <v>45642</v>
      </c>
      <c r="E155" s="21" t="s">
        <v>441</v>
      </c>
      <c r="F155" s="21" t="s">
        <v>442</v>
      </c>
      <c r="G155" s="22">
        <v>6990</v>
      </c>
      <c r="H155" s="4" t="s">
        <v>9</v>
      </c>
    </row>
    <row r="156" spans="1:8" ht="43.2" x14ac:dyDescent="0.3">
      <c r="A156" s="10">
        <v>155</v>
      </c>
      <c r="B156" s="1">
        <v>45622</v>
      </c>
      <c r="C156" s="18" t="s">
        <v>446</v>
      </c>
      <c r="D156" s="2">
        <v>45986</v>
      </c>
      <c r="E156" s="21" t="s">
        <v>447</v>
      </c>
      <c r="F156" s="21" t="s">
        <v>448</v>
      </c>
      <c r="G156" s="22">
        <v>35005.800000000003</v>
      </c>
      <c r="H156" s="4" t="s">
        <v>8</v>
      </c>
    </row>
    <row r="157" spans="1:8" ht="28.8" x14ac:dyDescent="0.3">
      <c r="A157" s="10">
        <v>156</v>
      </c>
      <c r="B157" s="1">
        <v>45624</v>
      </c>
      <c r="C157" s="18" t="s">
        <v>452</v>
      </c>
      <c r="D157" s="2">
        <v>45654</v>
      </c>
      <c r="E157" s="21" t="s">
        <v>453</v>
      </c>
      <c r="F157" s="21" t="s">
        <v>454</v>
      </c>
      <c r="G157" s="22">
        <v>58643.6</v>
      </c>
      <c r="H157" s="4" t="s">
        <v>8</v>
      </c>
    </row>
    <row r="158" spans="1:8" ht="28.8" x14ac:dyDescent="0.3">
      <c r="A158" s="10">
        <v>157</v>
      </c>
      <c r="B158" s="1">
        <v>45630</v>
      </c>
      <c r="C158" s="18" t="s">
        <v>455</v>
      </c>
      <c r="D158" s="2">
        <v>45994</v>
      </c>
      <c r="E158" s="21" t="s">
        <v>456</v>
      </c>
      <c r="F158" s="21" t="s">
        <v>457</v>
      </c>
      <c r="G158" s="22">
        <v>31446.43</v>
      </c>
      <c r="H158" s="4" t="s">
        <v>8</v>
      </c>
    </row>
    <row r="159" spans="1:8" ht="28.8" x14ac:dyDescent="0.3">
      <c r="A159" s="10">
        <v>158</v>
      </c>
      <c r="B159" s="1">
        <v>45632</v>
      </c>
      <c r="C159" s="18" t="s">
        <v>458</v>
      </c>
      <c r="D159" s="2">
        <v>46022</v>
      </c>
      <c r="E159" s="8" t="s">
        <v>459</v>
      </c>
      <c r="F159" s="21" t="s">
        <v>460</v>
      </c>
      <c r="G159" s="22">
        <v>31078.61</v>
      </c>
      <c r="H159" s="4" t="s">
        <v>8</v>
      </c>
    </row>
    <row r="160" spans="1:8" ht="28.8" x14ac:dyDescent="0.3">
      <c r="A160" s="10">
        <v>159</v>
      </c>
      <c r="B160" s="1">
        <v>45637</v>
      </c>
      <c r="C160" s="18" t="s">
        <v>461</v>
      </c>
      <c r="D160" s="2">
        <v>45818</v>
      </c>
      <c r="E160" s="21" t="s">
        <v>462</v>
      </c>
      <c r="F160" s="21" t="s">
        <v>463</v>
      </c>
      <c r="G160" s="22">
        <v>24684.87</v>
      </c>
      <c r="H160" s="4" t="s">
        <v>8</v>
      </c>
    </row>
    <row r="161" spans="1:8" ht="28.8" x14ac:dyDescent="0.3">
      <c r="A161" s="10">
        <v>160</v>
      </c>
      <c r="B161" s="1">
        <v>45638</v>
      </c>
      <c r="C161" s="18" t="s">
        <v>464</v>
      </c>
      <c r="D161" s="2">
        <v>45819</v>
      </c>
      <c r="E161" s="21" t="s">
        <v>465</v>
      </c>
      <c r="F161" s="21" t="s">
        <v>468</v>
      </c>
      <c r="G161" s="22">
        <v>62068.26</v>
      </c>
      <c r="H161" s="4" t="s">
        <v>8</v>
      </c>
    </row>
    <row r="162" spans="1:8" ht="43.2" x14ac:dyDescent="0.3">
      <c r="A162" s="10">
        <v>161</v>
      </c>
      <c r="B162" s="1">
        <v>45639</v>
      </c>
      <c r="C162" s="18" t="s">
        <v>466</v>
      </c>
      <c r="D162" s="2">
        <v>46003</v>
      </c>
      <c r="E162" s="21" t="s">
        <v>467</v>
      </c>
      <c r="F162" s="21" t="s">
        <v>468</v>
      </c>
      <c r="G162" s="22">
        <v>63935.4</v>
      </c>
      <c r="H162" s="4" t="s">
        <v>8</v>
      </c>
    </row>
    <row r="163" spans="1:8" ht="28.8" x14ac:dyDescent="0.3">
      <c r="A163" s="10">
        <v>162</v>
      </c>
      <c r="B163" s="1">
        <v>45639</v>
      </c>
      <c r="C163" s="18" t="s">
        <v>469</v>
      </c>
      <c r="D163" s="2">
        <v>45657</v>
      </c>
      <c r="E163" s="21" t="s">
        <v>470</v>
      </c>
      <c r="F163" s="21" t="s">
        <v>471</v>
      </c>
      <c r="G163" s="22">
        <v>58339.97</v>
      </c>
      <c r="H163" s="4" t="s">
        <v>8</v>
      </c>
    </row>
    <row r="164" spans="1:8" ht="57.6" x14ac:dyDescent="0.3">
      <c r="A164" s="10">
        <v>163</v>
      </c>
      <c r="B164" s="1">
        <v>45642</v>
      </c>
      <c r="C164" s="18" t="s">
        <v>475</v>
      </c>
      <c r="D164" s="2">
        <v>45657</v>
      </c>
      <c r="E164" s="21" t="s">
        <v>476</v>
      </c>
      <c r="F164" s="21" t="s">
        <v>477</v>
      </c>
      <c r="G164" s="22">
        <v>36900</v>
      </c>
      <c r="H164" s="4" t="s">
        <v>9</v>
      </c>
    </row>
    <row r="165" spans="1:8" ht="28.8" x14ac:dyDescent="0.3">
      <c r="A165" s="10">
        <v>164</v>
      </c>
      <c r="B165" s="1">
        <v>45644</v>
      </c>
      <c r="C165" s="18" t="s">
        <v>478</v>
      </c>
      <c r="D165" s="2">
        <v>45647</v>
      </c>
      <c r="E165" s="21" t="s">
        <v>479</v>
      </c>
      <c r="F165" s="21" t="s">
        <v>480</v>
      </c>
      <c r="G165" s="41">
        <v>234418.31</v>
      </c>
      <c r="H165" s="4" t="s">
        <v>8</v>
      </c>
    </row>
    <row r="166" spans="1:8" ht="28.8" x14ac:dyDescent="0.3">
      <c r="A166" s="10">
        <v>165</v>
      </c>
      <c r="B166" s="1">
        <v>45645</v>
      </c>
      <c r="C166" s="18" t="s">
        <v>472</v>
      </c>
      <c r="D166" s="2">
        <v>46009</v>
      </c>
      <c r="E166" s="21" t="s">
        <v>473</v>
      </c>
      <c r="F166" s="21" t="s">
        <v>474</v>
      </c>
      <c r="G166" s="22">
        <v>94045.8</v>
      </c>
      <c r="H166" s="4" t="s">
        <v>8</v>
      </c>
    </row>
    <row r="167" spans="1:8" ht="28.8" x14ac:dyDescent="0.3">
      <c r="A167" s="10">
        <v>166</v>
      </c>
      <c r="B167" s="1">
        <v>45646</v>
      </c>
      <c r="C167" s="18" t="s">
        <v>481</v>
      </c>
      <c r="D167" s="2">
        <v>46022</v>
      </c>
      <c r="E167" s="21" t="s">
        <v>482</v>
      </c>
      <c r="F167" s="21" t="s">
        <v>11</v>
      </c>
      <c r="G167" s="41">
        <v>12000</v>
      </c>
      <c r="H167" s="4" t="s">
        <v>9</v>
      </c>
    </row>
    <row r="168" spans="1:8" ht="28.8" x14ac:dyDescent="0.3">
      <c r="A168" s="10">
        <v>167</v>
      </c>
      <c r="B168" s="1">
        <v>45656</v>
      </c>
      <c r="C168" s="16" t="s">
        <v>486</v>
      </c>
      <c r="D168" s="2">
        <v>45687</v>
      </c>
      <c r="E168" s="7" t="s">
        <v>487</v>
      </c>
      <c r="F168" s="7" t="s">
        <v>488</v>
      </c>
      <c r="G168" s="20">
        <v>305901</v>
      </c>
      <c r="H168" s="4" t="s">
        <v>9</v>
      </c>
    </row>
    <row r="169" spans="1:8" ht="28.8" x14ac:dyDescent="0.3">
      <c r="A169" s="10">
        <v>168</v>
      </c>
      <c r="B169" s="1">
        <v>45656</v>
      </c>
      <c r="C169" s="16" t="s">
        <v>489</v>
      </c>
      <c r="D169" s="2">
        <v>46751</v>
      </c>
      <c r="E169" s="7" t="s">
        <v>490</v>
      </c>
      <c r="F169" s="7" t="s">
        <v>491</v>
      </c>
      <c r="G169" s="20">
        <v>12300</v>
      </c>
      <c r="H169" s="4" t="s">
        <v>9</v>
      </c>
    </row>
    <row r="170" spans="1:8" ht="28.8" x14ac:dyDescent="0.3">
      <c r="A170" s="10">
        <v>169</v>
      </c>
      <c r="B170" s="1">
        <v>45657</v>
      </c>
      <c r="C170" s="16" t="s">
        <v>483</v>
      </c>
      <c r="D170" s="2">
        <v>46021</v>
      </c>
      <c r="E170" s="7" t="s">
        <v>484</v>
      </c>
      <c r="F170" s="7" t="s">
        <v>485</v>
      </c>
      <c r="G170" s="20">
        <v>70110</v>
      </c>
      <c r="H170" s="4" t="s">
        <v>9</v>
      </c>
    </row>
    <row r="171" spans="1:8" x14ac:dyDescent="0.3">
      <c r="A171" s="10">
        <v>170</v>
      </c>
      <c r="B171" s="1"/>
      <c r="C171" s="18"/>
      <c r="D171" s="2"/>
      <c r="E171" s="21"/>
      <c r="F171" s="21"/>
      <c r="G171" s="22"/>
      <c r="H171" s="4"/>
    </row>
    <row r="172" spans="1:8" x14ac:dyDescent="0.3">
      <c r="A172" s="10">
        <v>171</v>
      </c>
      <c r="B172" s="1"/>
      <c r="C172" s="18"/>
      <c r="D172" s="2"/>
      <c r="E172" s="21"/>
      <c r="F172" s="21"/>
      <c r="G172" s="22"/>
      <c r="H172" s="4"/>
    </row>
    <row r="173" spans="1:8" x14ac:dyDescent="0.3">
      <c r="A173" s="10">
        <v>172</v>
      </c>
      <c r="B173" s="1"/>
      <c r="C173" s="18"/>
      <c r="D173" s="2"/>
      <c r="E173" s="21"/>
      <c r="F173" s="21"/>
      <c r="G173" s="22"/>
      <c r="H173" s="4"/>
    </row>
    <row r="174" spans="1:8" x14ac:dyDescent="0.3">
      <c r="A174" s="10">
        <v>173</v>
      </c>
      <c r="B174" s="1"/>
      <c r="C174" s="18"/>
      <c r="D174" s="2"/>
      <c r="E174" s="21"/>
      <c r="F174" s="21"/>
      <c r="G174" s="22"/>
      <c r="H174" s="4"/>
    </row>
    <row r="175" spans="1:8" x14ac:dyDescent="0.3">
      <c r="A175" s="10">
        <v>174</v>
      </c>
      <c r="B175" s="1"/>
      <c r="C175" s="18"/>
      <c r="D175" s="2"/>
      <c r="E175" s="21"/>
      <c r="F175" s="21"/>
      <c r="G175" s="22"/>
      <c r="H175" s="4"/>
    </row>
    <row r="176" spans="1:8" x14ac:dyDescent="0.3">
      <c r="A176" s="10">
        <v>175</v>
      </c>
      <c r="B176" s="1"/>
      <c r="C176" s="18"/>
      <c r="D176" s="2"/>
      <c r="E176" s="21"/>
      <c r="F176" s="21"/>
      <c r="G176" s="22"/>
      <c r="H176" s="4"/>
    </row>
    <row r="177" spans="1:8" x14ac:dyDescent="0.3">
      <c r="A177" s="10">
        <v>176</v>
      </c>
      <c r="B177" s="1"/>
      <c r="C177" s="18"/>
      <c r="D177" s="2"/>
      <c r="E177" s="21"/>
      <c r="F177" s="21"/>
      <c r="G177" s="22"/>
      <c r="H177" s="4"/>
    </row>
    <row r="178" spans="1:8" x14ac:dyDescent="0.3">
      <c r="A178" s="10">
        <v>177</v>
      </c>
      <c r="B178" s="1"/>
      <c r="C178" s="18"/>
      <c r="D178" s="2"/>
      <c r="E178" s="21"/>
      <c r="F178" s="21"/>
      <c r="G178" s="22"/>
      <c r="H178" s="4"/>
    </row>
    <row r="179" spans="1:8" x14ac:dyDescent="0.3">
      <c r="A179" s="10">
        <v>178</v>
      </c>
      <c r="B179" s="1"/>
      <c r="C179" s="18"/>
      <c r="D179" s="2"/>
      <c r="E179" s="21"/>
      <c r="F179" s="21"/>
      <c r="G179" s="22"/>
      <c r="H179" s="4"/>
    </row>
    <row r="180" spans="1:8" x14ac:dyDescent="0.3">
      <c r="A180" s="10">
        <v>179</v>
      </c>
      <c r="B180" s="1"/>
      <c r="C180" s="18"/>
      <c r="D180" s="2"/>
      <c r="E180" s="21"/>
      <c r="F180" s="21"/>
      <c r="G180" s="22"/>
      <c r="H180" s="4"/>
    </row>
    <row r="181" spans="1:8" x14ac:dyDescent="0.3">
      <c r="A181" s="10">
        <v>180</v>
      </c>
      <c r="B181" s="1"/>
      <c r="C181" s="18"/>
      <c r="D181" s="2"/>
      <c r="E181" s="21"/>
      <c r="F181" s="21"/>
      <c r="G181" s="22"/>
      <c r="H181" s="4"/>
    </row>
    <row r="182" spans="1:8" x14ac:dyDescent="0.3">
      <c r="A182" s="10">
        <v>181</v>
      </c>
      <c r="B182" s="1"/>
      <c r="C182" s="18"/>
      <c r="D182" s="2"/>
      <c r="E182" s="21"/>
      <c r="F182" s="21"/>
      <c r="G182" s="22"/>
      <c r="H182" s="4"/>
    </row>
    <row r="183" spans="1:8" x14ac:dyDescent="0.3">
      <c r="A183" s="10">
        <v>182</v>
      </c>
      <c r="B183" s="1"/>
      <c r="C183" s="18"/>
      <c r="D183" s="2"/>
      <c r="E183" s="21"/>
      <c r="F183" s="21"/>
      <c r="G183" s="22"/>
      <c r="H183" s="4"/>
    </row>
    <row r="184" spans="1:8" x14ac:dyDescent="0.3">
      <c r="A184" s="10">
        <v>183</v>
      </c>
      <c r="B184" s="1"/>
      <c r="C184" s="18"/>
      <c r="D184" s="2"/>
      <c r="E184" s="21"/>
      <c r="F184" s="21"/>
      <c r="G184" s="22"/>
      <c r="H184" s="4"/>
    </row>
    <row r="185" spans="1:8" x14ac:dyDescent="0.3">
      <c r="A185" s="10">
        <v>184</v>
      </c>
      <c r="B185" s="1"/>
      <c r="C185" s="18"/>
      <c r="D185" s="33"/>
      <c r="E185" s="21"/>
      <c r="F185" s="21"/>
      <c r="G185" s="22"/>
      <c r="H185" s="4"/>
    </row>
    <row r="186" spans="1:8" x14ac:dyDescent="0.3">
      <c r="A186" s="10">
        <v>185</v>
      </c>
      <c r="B186" s="1"/>
      <c r="C186" s="18"/>
      <c r="D186" s="2"/>
      <c r="E186" s="21"/>
      <c r="F186" s="21"/>
      <c r="G186" s="22"/>
      <c r="H186" s="4"/>
    </row>
    <row r="187" spans="1:8" x14ac:dyDescent="0.3">
      <c r="A187" s="10">
        <v>186</v>
      </c>
      <c r="B187" s="1"/>
      <c r="C187" s="18"/>
      <c r="D187" s="39"/>
      <c r="E187" s="21"/>
      <c r="F187" s="21"/>
      <c r="G187" s="22"/>
      <c r="H187" s="4"/>
    </row>
    <row r="188" spans="1:8" x14ac:dyDescent="0.3">
      <c r="A188" s="10">
        <v>187</v>
      </c>
      <c r="B188" s="1"/>
      <c r="C188" s="18"/>
      <c r="D188" s="2"/>
      <c r="E188" s="21"/>
      <c r="F188" s="21"/>
      <c r="G188" s="22"/>
      <c r="H188" s="4"/>
    </row>
    <row r="189" spans="1:8" x14ac:dyDescent="0.3">
      <c r="A189" s="10">
        <v>188</v>
      </c>
      <c r="B189" s="1"/>
      <c r="C189" s="18"/>
      <c r="D189" s="2"/>
      <c r="E189" s="21"/>
      <c r="F189" s="21"/>
      <c r="G189" s="41"/>
      <c r="H189" s="4"/>
    </row>
    <row r="190" spans="1:8" x14ac:dyDescent="0.3">
      <c r="A190" s="10">
        <v>189</v>
      </c>
      <c r="B190" s="1"/>
      <c r="C190" s="18"/>
      <c r="D190" s="2"/>
      <c r="E190" s="21"/>
      <c r="F190" s="21"/>
      <c r="G190" s="22"/>
      <c r="H190" s="4"/>
    </row>
    <row r="191" spans="1:8" x14ac:dyDescent="0.3">
      <c r="A191" s="10">
        <v>190</v>
      </c>
      <c r="B191" s="1"/>
      <c r="C191" s="18"/>
      <c r="D191" s="2"/>
      <c r="E191" s="21"/>
      <c r="F191" s="21"/>
      <c r="G191" s="22"/>
      <c r="H191" s="4"/>
    </row>
    <row r="192" spans="1:8" x14ac:dyDescent="0.3">
      <c r="A192" s="10">
        <v>191</v>
      </c>
      <c r="B192" s="1"/>
      <c r="C192" s="18"/>
      <c r="D192" s="2"/>
      <c r="E192" s="21"/>
      <c r="F192" s="21"/>
      <c r="G192" s="22"/>
      <c r="H192" s="4"/>
    </row>
    <row r="193" spans="1:8" x14ac:dyDescent="0.3">
      <c r="A193" s="10">
        <v>192</v>
      </c>
      <c r="B193" s="1"/>
      <c r="C193" s="18"/>
      <c r="D193" s="2"/>
      <c r="E193" s="21"/>
      <c r="F193" s="21"/>
      <c r="G193" s="22"/>
      <c r="H193" s="4"/>
    </row>
    <row r="194" spans="1:8" x14ac:dyDescent="0.3">
      <c r="A194" s="10">
        <v>193</v>
      </c>
      <c r="B194" s="1"/>
      <c r="C194" s="18"/>
      <c r="D194" s="2"/>
      <c r="E194" s="21"/>
      <c r="F194" s="21"/>
      <c r="G194" s="22"/>
      <c r="H194" s="4"/>
    </row>
    <row r="195" spans="1:8" x14ac:dyDescent="0.3">
      <c r="A195" s="10">
        <v>194</v>
      </c>
      <c r="B195" s="1"/>
      <c r="C195" s="18"/>
      <c r="D195" s="2"/>
      <c r="E195" s="21"/>
      <c r="F195" s="21"/>
      <c r="G195" s="22"/>
      <c r="H195" s="4"/>
    </row>
    <row r="196" spans="1:8" x14ac:dyDescent="0.3">
      <c r="A196" s="10">
        <v>195</v>
      </c>
      <c r="B196" s="1"/>
      <c r="C196" s="16"/>
      <c r="D196" s="2"/>
      <c r="E196" s="17"/>
      <c r="F196" s="7"/>
      <c r="G196" s="20"/>
      <c r="H196" s="4"/>
    </row>
    <row r="197" spans="1:8" x14ac:dyDescent="0.3">
      <c r="A197" s="10">
        <v>196</v>
      </c>
      <c r="B197" s="1"/>
      <c r="C197" s="16"/>
      <c r="D197" s="2"/>
      <c r="E197" s="17"/>
      <c r="F197" s="7"/>
      <c r="G197" s="20"/>
      <c r="H197" s="4"/>
    </row>
    <row r="198" spans="1:8" x14ac:dyDescent="0.3">
      <c r="A198" s="10">
        <v>197</v>
      </c>
      <c r="B198" s="1"/>
      <c r="C198" s="18"/>
      <c r="D198" s="2"/>
      <c r="E198" s="25"/>
      <c r="F198" s="21"/>
      <c r="G198" s="22"/>
      <c r="H198" s="4"/>
    </row>
    <row r="199" spans="1:8" x14ac:dyDescent="0.3">
      <c r="A199" s="10">
        <v>198</v>
      </c>
      <c r="B199" s="1"/>
      <c r="C199" s="16"/>
      <c r="D199" s="2"/>
      <c r="E199" s="25"/>
      <c r="F199" s="21"/>
      <c r="G199" s="22"/>
      <c r="H199" s="4"/>
    </row>
    <row r="200" spans="1:8" x14ac:dyDescent="0.3">
      <c r="A200" s="10">
        <v>199</v>
      </c>
      <c r="B200" s="1"/>
      <c r="C200" s="16"/>
      <c r="D200" s="2"/>
      <c r="E200" s="7"/>
      <c r="F200" s="7"/>
      <c r="G200" s="20"/>
      <c r="H200" s="4"/>
    </row>
    <row r="201" spans="1:8" x14ac:dyDescent="0.3">
      <c r="A201" s="10">
        <v>200</v>
      </c>
      <c r="B201" s="1"/>
      <c r="C201" s="16"/>
      <c r="D201" s="2"/>
      <c r="E201" s="7"/>
      <c r="F201" s="7"/>
      <c r="G201" s="20"/>
      <c r="H201" s="4"/>
    </row>
    <row r="202" spans="1:8" x14ac:dyDescent="0.3">
      <c r="A202" s="10">
        <v>201</v>
      </c>
      <c r="B202" s="1"/>
      <c r="C202" s="16"/>
      <c r="D202" s="2"/>
      <c r="E202" s="17"/>
      <c r="F202" s="7"/>
      <c r="G202" s="20"/>
      <c r="H202" s="4"/>
    </row>
    <row r="203" spans="1:8" x14ac:dyDescent="0.3">
      <c r="A203" s="10">
        <v>202</v>
      </c>
      <c r="B203" s="1"/>
      <c r="C203" s="16"/>
      <c r="D203" s="2"/>
      <c r="E203" s="17"/>
      <c r="F203" s="7"/>
      <c r="G203" s="20"/>
      <c r="H203" s="4"/>
    </row>
    <row r="204" spans="1:8" x14ac:dyDescent="0.3">
      <c r="A204" s="10">
        <v>203</v>
      </c>
      <c r="B204" s="1"/>
      <c r="C204" s="16"/>
      <c r="D204" s="2"/>
      <c r="E204" s="25"/>
      <c r="F204" s="21"/>
      <c r="G204" s="22"/>
      <c r="H204" s="4"/>
    </row>
    <row r="205" spans="1:8" x14ac:dyDescent="0.3">
      <c r="A205" s="10">
        <v>204</v>
      </c>
      <c r="B205" s="1"/>
      <c r="C205" s="18"/>
      <c r="D205" s="2"/>
      <c r="E205" s="25"/>
      <c r="F205" s="21"/>
      <c r="G205" s="22"/>
      <c r="H205" s="4"/>
    </row>
    <row r="206" spans="1:8" x14ac:dyDescent="0.3">
      <c r="A206" s="10">
        <v>205</v>
      </c>
      <c r="B206" s="1"/>
      <c r="C206" s="18"/>
      <c r="D206" s="2"/>
      <c r="E206" s="25"/>
      <c r="F206" s="21"/>
      <c r="G206" s="22"/>
      <c r="H206" s="4"/>
    </row>
    <row r="207" spans="1:8" x14ac:dyDescent="0.3">
      <c r="A207" s="10">
        <v>206</v>
      </c>
      <c r="B207" s="1"/>
      <c r="C207" s="16"/>
      <c r="D207" s="2"/>
      <c r="E207" s="17"/>
      <c r="F207" s="7"/>
      <c r="G207" s="20"/>
      <c r="H207" s="4"/>
    </row>
    <row r="208" spans="1:8" x14ac:dyDescent="0.3">
      <c r="A208" s="10">
        <v>207</v>
      </c>
      <c r="B208" s="1"/>
      <c r="C208" s="19"/>
      <c r="D208" s="2"/>
      <c r="E208" s="15"/>
      <c r="F208" s="7"/>
      <c r="G208" s="20"/>
      <c r="H208" s="4"/>
    </row>
    <row r="209" spans="1:8" x14ac:dyDescent="0.3">
      <c r="A209" s="10">
        <v>208</v>
      </c>
      <c r="B209" s="1"/>
      <c r="C209" s="18"/>
      <c r="D209" s="2"/>
      <c r="E209" s="25"/>
      <c r="F209" s="21"/>
      <c r="G209" s="22"/>
      <c r="H209" s="4"/>
    </row>
    <row r="210" spans="1:8" x14ac:dyDescent="0.3">
      <c r="A210" s="10">
        <v>209</v>
      </c>
      <c r="B210" s="1"/>
      <c r="C210" s="16"/>
      <c r="D210" s="2"/>
      <c r="E210" s="17"/>
      <c r="F210" s="7"/>
      <c r="G210" s="20"/>
      <c r="H210" s="4"/>
    </row>
    <row r="211" spans="1:8" x14ac:dyDescent="0.3">
      <c r="A211" s="10">
        <v>210</v>
      </c>
      <c r="B211" s="1"/>
      <c r="C211" s="16"/>
      <c r="D211" s="2"/>
      <c r="E211" s="17"/>
      <c r="F211" s="7"/>
      <c r="G211" s="20"/>
      <c r="H211" s="4"/>
    </row>
    <row r="212" spans="1:8" x14ac:dyDescent="0.3">
      <c r="A212" s="10">
        <v>211</v>
      </c>
      <c r="B212" s="1"/>
      <c r="C212" s="16"/>
      <c r="D212" s="2"/>
      <c r="E212" s="17"/>
      <c r="F212" s="7"/>
      <c r="G212" s="20"/>
      <c r="H212" s="4"/>
    </row>
    <row r="213" spans="1:8" x14ac:dyDescent="0.3">
      <c r="A213" s="10">
        <v>212</v>
      </c>
      <c r="B213" s="1"/>
      <c r="C213" s="18"/>
      <c r="D213" s="2"/>
      <c r="E213" s="25"/>
      <c r="F213" s="21"/>
      <c r="G213" s="22"/>
      <c r="H213" s="4"/>
    </row>
    <row r="214" spans="1:8" x14ac:dyDescent="0.3">
      <c r="A214" s="10">
        <v>213</v>
      </c>
      <c r="B214" s="1"/>
      <c r="C214" s="16"/>
      <c r="D214" s="2"/>
      <c r="E214" s="17"/>
      <c r="F214" s="7"/>
      <c r="G214" s="20"/>
      <c r="H214" s="4"/>
    </row>
    <row r="215" spans="1:8" x14ac:dyDescent="0.3">
      <c r="A215" s="10">
        <v>214</v>
      </c>
      <c r="B215" s="1"/>
      <c r="C215" s="16"/>
      <c r="D215" s="2"/>
      <c r="E215" s="17"/>
      <c r="F215" s="7"/>
      <c r="G215" s="20"/>
      <c r="H215" s="4"/>
    </row>
    <row r="216" spans="1:8" x14ac:dyDescent="0.3">
      <c r="A216" s="10">
        <v>215</v>
      </c>
      <c r="B216" s="1"/>
      <c r="C216" s="16"/>
      <c r="D216" s="2"/>
      <c r="E216" s="17"/>
      <c r="F216" s="3"/>
      <c r="G216" s="20"/>
      <c r="H216" s="4"/>
    </row>
    <row r="217" spans="1:8" x14ac:dyDescent="0.3">
      <c r="A217" s="10">
        <v>216</v>
      </c>
      <c r="B217" s="1"/>
      <c r="C217" s="16"/>
      <c r="D217" s="2"/>
      <c r="E217" s="17"/>
      <c r="F217" s="7"/>
      <c r="G217" s="20"/>
      <c r="H217" s="4"/>
    </row>
    <row r="218" spans="1:8" x14ac:dyDescent="0.3">
      <c r="A218" s="10">
        <v>217</v>
      </c>
      <c r="B218" s="1"/>
      <c r="C218" s="16"/>
      <c r="D218" s="2"/>
      <c r="E218" s="17"/>
      <c r="F218" s="3"/>
      <c r="G218" s="20"/>
      <c r="H218" s="4"/>
    </row>
    <row r="219" spans="1:8" x14ac:dyDescent="0.3">
      <c r="A219" s="10">
        <v>218</v>
      </c>
      <c r="B219" s="1"/>
      <c r="C219" s="16"/>
      <c r="D219" s="2"/>
      <c r="E219" s="14"/>
      <c r="F219" s="7"/>
      <c r="G219" s="20"/>
      <c r="H219" s="4"/>
    </row>
    <row r="220" spans="1:8" x14ac:dyDescent="0.3">
      <c r="A220" s="10">
        <v>219</v>
      </c>
      <c r="B220" s="1"/>
      <c r="C220" s="16"/>
      <c r="D220" s="2"/>
      <c r="E220" s="17"/>
      <c r="F220" s="7"/>
      <c r="G220" s="20"/>
      <c r="H220" s="4"/>
    </row>
    <row r="221" spans="1:8" x14ac:dyDescent="0.3">
      <c r="A221" s="10">
        <v>220</v>
      </c>
      <c r="B221" s="1"/>
      <c r="C221" s="16"/>
      <c r="D221" s="2"/>
      <c r="E221" s="17"/>
      <c r="F221" s="7"/>
      <c r="G221" s="20"/>
      <c r="H221" s="4"/>
    </row>
    <row r="222" spans="1:8" x14ac:dyDescent="0.3">
      <c r="A222" s="10">
        <v>221</v>
      </c>
      <c r="B222" s="1"/>
      <c r="C222" s="18"/>
      <c r="D222" s="2"/>
      <c r="E222" s="26"/>
      <c r="F222" s="21"/>
      <c r="G222" s="22"/>
      <c r="H222" s="4"/>
    </row>
    <row r="223" spans="1:8" x14ac:dyDescent="0.3">
      <c r="A223" s="10">
        <v>222</v>
      </c>
      <c r="B223" s="1"/>
      <c r="C223" s="16"/>
      <c r="D223" s="2"/>
      <c r="E223" s="25"/>
      <c r="F223" s="21"/>
      <c r="G223" s="22"/>
      <c r="H223" s="4"/>
    </row>
    <row r="224" spans="1:8" x14ac:dyDescent="0.3">
      <c r="A224" s="10">
        <v>223</v>
      </c>
      <c r="B224" s="1"/>
      <c r="C224" s="16"/>
      <c r="D224" s="2"/>
      <c r="E224" s="14"/>
      <c r="F224" s="7"/>
      <c r="G224" s="20"/>
      <c r="H224" s="4"/>
    </row>
    <row r="225" spans="1:8" x14ac:dyDescent="0.3">
      <c r="A225" s="10">
        <v>224</v>
      </c>
      <c r="B225" s="1"/>
      <c r="C225" s="5"/>
      <c r="D225" s="2"/>
      <c r="E225" s="7"/>
      <c r="F225" s="7"/>
      <c r="G225" s="9"/>
      <c r="H225" s="4"/>
    </row>
    <row r="226" spans="1:8" x14ac:dyDescent="0.3">
      <c r="A226" s="10">
        <v>225</v>
      </c>
      <c r="B226" s="1"/>
      <c r="C226" s="5"/>
      <c r="D226" s="2"/>
      <c r="E226" s="7"/>
      <c r="F226" s="7"/>
      <c r="G226" s="9"/>
      <c r="H226" s="4"/>
    </row>
    <row r="227" spans="1:8" x14ac:dyDescent="0.3">
      <c r="A227" s="10">
        <v>226</v>
      </c>
      <c r="B227" s="1"/>
      <c r="C227" s="5"/>
      <c r="D227" s="2"/>
      <c r="E227" s="7"/>
      <c r="F227" s="7"/>
      <c r="G227" s="9"/>
      <c r="H227" s="4"/>
    </row>
    <row r="228" spans="1:8" x14ac:dyDescent="0.3">
      <c r="A228" s="10">
        <v>227</v>
      </c>
      <c r="B228" s="1"/>
      <c r="C228" s="5"/>
      <c r="D228" s="2"/>
      <c r="E228" s="7"/>
      <c r="F228" s="7"/>
      <c r="G228" s="9"/>
      <c r="H228" s="4"/>
    </row>
    <row r="229" spans="1:8" x14ac:dyDescent="0.3">
      <c r="A229" s="10">
        <v>228</v>
      </c>
      <c r="B229" s="1"/>
      <c r="C229" s="5"/>
      <c r="D229" s="2"/>
      <c r="E229" s="7"/>
      <c r="F229" s="7"/>
      <c r="G229" s="9"/>
      <c r="H229" s="4"/>
    </row>
    <row r="230" spans="1:8" x14ac:dyDescent="0.3">
      <c r="A230" s="10">
        <v>229</v>
      </c>
      <c r="B230" s="1"/>
      <c r="C230" s="5"/>
      <c r="D230" s="2"/>
      <c r="E230" s="7"/>
      <c r="F230" s="7"/>
      <c r="G230" s="9"/>
      <c r="H230" s="4"/>
    </row>
    <row r="231" spans="1:8" x14ac:dyDescent="0.3">
      <c r="A231" s="10">
        <v>230</v>
      </c>
      <c r="B231" s="1"/>
      <c r="C231" s="5"/>
      <c r="D231" s="2"/>
      <c r="E231" s="7"/>
      <c r="F231" s="7"/>
      <c r="G231" s="9"/>
      <c r="H231" s="4"/>
    </row>
    <row r="232" spans="1:8" x14ac:dyDescent="0.3">
      <c r="A232" s="10">
        <v>231</v>
      </c>
      <c r="B232" s="1"/>
      <c r="C232" s="5"/>
      <c r="D232" s="2"/>
      <c r="E232" s="7"/>
      <c r="F232" s="7"/>
      <c r="G232" s="9"/>
      <c r="H232" s="4"/>
    </row>
    <row r="233" spans="1:8" x14ac:dyDescent="0.3">
      <c r="A233" s="10">
        <v>232</v>
      </c>
      <c r="B233" s="1"/>
      <c r="C233" s="5"/>
      <c r="D233" s="2"/>
      <c r="E233" s="7"/>
      <c r="F233" s="7"/>
      <c r="G233" s="9"/>
      <c r="H233" s="4"/>
    </row>
    <row r="234" spans="1:8" x14ac:dyDescent="0.3">
      <c r="A234" s="10">
        <v>233</v>
      </c>
      <c r="B234" s="1"/>
      <c r="C234" s="5"/>
      <c r="D234" s="2"/>
      <c r="E234" s="7"/>
      <c r="F234" s="7"/>
      <c r="G234" s="9"/>
      <c r="H234" s="4"/>
    </row>
    <row r="235" spans="1:8" x14ac:dyDescent="0.3">
      <c r="A235" s="10">
        <v>234</v>
      </c>
      <c r="B235" s="1"/>
      <c r="C235" s="5"/>
      <c r="D235" s="2"/>
      <c r="E235" s="7"/>
      <c r="F235" s="7"/>
      <c r="G235" s="9"/>
      <c r="H235" s="4"/>
    </row>
    <row r="236" spans="1:8" x14ac:dyDescent="0.3">
      <c r="A236" s="10">
        <v>235</v>
      </c>
      <c r="B236" s="1"/>
      <c r="C236" s="5"/>
      <c r="D236" s="2"/>
      <c r="E236" s="7"/>
      <c r="F236" s="7"/>
      <c r="G236" s="9"/>
      <c r="H236" s="4"/>
    </row>
    <row r="237" spans="1:8" x14ac:dyDescent="0.3">
      <c r="A237" s="10">
        <v>236</v>
      </c>
      <c r="B237" s="1"/>
      <c r="C237" s="5"/>
      <c r="D237" s="2"/>
      <c r="E237" s="7"/>
      <c r="F237" s="7"/>
      <c r="G237" s="9"/>
      <c r="H237" s="4"/>
    </row>
    <row r="238" spans="1:8" x14ac:dyDescent="0.3">
      <c r="A238" s="10">
        <v>237</v>
      </c>
      <c r="B238" s="1"/>
      <c r="C238" s="5"/>
      <c r="D238" s="2"/>
      <c r="E238" s="7"/>
      <c r="F238" s="7"/>
      <c r="G238" s="9"/>
      <c r="H238" s="4"/>
    </row>
    <row r="239" spans="1:8" x14ac:dyDescent="0.3">
      <c r="A239" s="10">
        <v>238</v>
      </c>
      <c r="B239" s="1"/>
      <c r="C239" s="5"/>
      <c r="D239" s="2"/>
      <c r="E239" s="7"/>
      <c r="F239" s="7"/>
      <c r="G239" s="9"/>
      <c r="H239" s="4"/>
    </row>
    <row r="240" spans="1:8" x14ac:dyDescent="0.3">
      <c r="A240" s="10">
        <v>239</v>
      </c>
      <c r="B240" s="1"/>
      <c r="C240" s="5"/>
      <c r="D240" s="2"/>
      <c r="E240" s="7"/>
      <c r="F240" s="7"/>
      <c r="G240" s="9"/>
      <c r="H240" s="4"/>
    </row>
    <row r="241" spans="1:8" x14ac:dyDescent="0.3">
      <c r="A241" s="10">
        <v>240</v>
      </c>
      <c r="B241" s="1"/>
      <c r="C241" s="5"/>
      <c r="D241" s="2"/>
      <c r="E241" s="7"/>
      <c r="F241" s="7"/>
      <c r="G241" s="9"/>
      <c r="H241" s="4"/>
    </row>
    <row r="242" spans="1:8" x14ac:dyDescent="0.3">
      <c r="A242" s="10">
        <v>241</v>
      </c>
      <c r="B242" s="1"/>
      <c r="C242" s="5"/>
      <c r="D242" s="2"/>
      <c r="E242" s="7"/>
      <c r="F242" s="7"/>
      <c r="G242" s="9"/>
      <c r="H242" s="4"/>
    </row>
    <row r="243" spans="1:8" x14ac:dyDescent="0.3">
      <c r="A243" s="10">
        <v>242</v>
      </c>
      <c r="B243" s="1"/>
      <c r="C243" s="5"/>
      <c r="D243" s="2"/>
      <c r="E243" s="7"/>
      <c r="F243" s="7"/>
      <c r="G243" s="9"/>
      <c r="H243" s="4"/>
    </row>
    <row r="244" spans="1:8" x14ac:dyDescent="0.3">
      <c r="A244" s="10">
        <v>243</v>
      </c>
      <c r="B244" s="1"/>
      <c r="C244" s="5"/>
      <c r="D244" s="2"/>
      <c r="E244" s="7"/>
      <c r="F244" s="7"/>
      <c r="G244" s="9"/>
      <c r="H244" s="4"/>
    </row>
    <row r="245" spans="1:8" x14ac:dyDescent="0.3">
      <c r="A245" s="10">
        <v>244</v>
      </c>
      <c r="B245" s="1"/>
      <c r="C245" s="5"/>
      <c r="D245" s="2"/>
      <c r="E245" s="7"/>
      <c r="F245" s="7"/>
      <c r="G245" s="9"/>
      <c r="H245" s="4"/>
    </row>
    <row r="246" spans="1:8" x14ac:dyDescent="0.3">
      <c r="A246" s="10">
        <v>245</v>
      </c>
      <c r="B246" s="1"/>
      <c r="C246" s="5"/>
      <c r="D246" s="2"/>
      <c r="E246" s="7"/>
      <c r="F246" s="7"/>
      <c r="G246" s="9"/>
      <c r="H246" s="4"/>
    </row>
    <row r="247" spans="1:8" x14ac:dyDescent="0.3">
      <c r="A247" s="10">
        <v>246</v>
      </c>
      <c r="B247" s="1"/>
      <c r="C247" s="5"/>
      <c r="D247" s="2"/>
      <c r="E247" s="7"/>
      <c r="F247" s="7"/>
      <c r="G247" s="9"/>
      <c r="H247" s="4"/>
    </row>
    <row r="248" spans="1:8" x14ac:dyDescent="0.3">
      <c r="A248" s="10">
        <v>247</v>
      </c>
      <c r="B248" s="1"/>
      <c r="C248" s="5"/>
      <c r="D248" s="2"/>
      <c r="E248" s="7"/>
      <c r="F248" s="7"/>
      <c r="G248" s="9"/>
      <c r="H248" s="4"/>
    </row>
    <row r="249" spans="1:8" x14ac:dyDescent="0.3">
      <c r="A249" s="10">
        <v>248</v>
      </c>
      <c r="B249" s="1"/>
      <c r="C249" s="5"/>
      <c r="D249" s="2"/>
      <c r="E249" s="7"/>
      <c r="F249" s="7"/>
      <c r="G249" s="9"/>
      <c r="H249" s="4"/>
    </row>
    <row r="250" spans="1:8" x14ac:dyDescent="0.3">
      <c r="A250" s="10">
        <v>249</v>
      </c>
      <c r="B250" s="1"/>
      <c r="C250" s="5"/>
      <c r="D250" s="2"/>
      <c r="E250" s="7"/>
      <c r="F250" s="7"/>
      <c r="G250" s="9"/>
      <c r="H250" s="4"/>
    </row>
    <row r="251" spans="1:8" x14ac:dyDescent="0.3">
      <c r="A251" s="10">
        <v>250</v>
      </c>
      <c r="B251" s="1"/>
      <c r="C251" s="5"/>
      <c r="D251" s="2"/>
      <c r="E251" s="7"/>
      <c r="F251" s="7"/>
      <c r="G251" s="9"/>
      <c r="H251" s="4"/>
    </row>
    <row r="252" spans="1:8" x14ac:dyDescent="0.3">
      <c r="A252" s="10">
        <v>251</v>
      </c>
      <c r="B252" s="1"/>
      <c r="C252" s="5"/>
      <c r="D252" s="2"/>
      <c r="E252" s="7"/>
      <c r="F252" s="7"/>
      <c r="G252" s="9"/>
      <c r="H252" s="4"/>
    </row>
    <row r="253" spans="1:8" x14ac:dyDescent="0.3">
      <c r="A253" s="10">
        <v>252</v>
      </c>
      <c r="B253" s="1"/>
      <c r="C253" s="5"/>
      <c r="D253" s="2"/>
      <c r="E253" s="7"/>
      <c r="F253" s="7"/>
      <c r="G253" s="9"/>
      <c r="H253" s="4"/>
    </row>
    <row r="254" spans="1:8" x14ac:dyDescent="0.3">
      <c r="A254" s="10">
        <v>253</v>
      </c>
      <c r="B254" s="1"/>
      <c r="C254" s="5"/>
      <c r="D254" s="2"/>
      <c r="E254" s="7"/>
      <c r="F254" s="7"/>
      <c r="G254" s="9"/>
      <c r="H254" s="4"/>
    </row>
    <row r="255" spans="1:8" x14ac:dyDescent="0.3">
      <c r="A255" s="10">
        <v>254</v>
      </c>
      <c r="B255" s="1"/>
      <c r="C255" s="5"/>
      <c r="D255" s="2"/>
      <c r="E255" s="7"/>
      <c r="F255" s="7"/>
      <c r="G255" s="9"/>
      <c r="H255" s="4"/>
    </row>
    <row r="256" spans="1:8" x14ac:dyDescent="0.3">
      <c r="A256" s="10">
        <v>255</v>
      </c>
      <c r="B256" s="1"/>
      <c r="C256" s="5"/>
      <c r="D256" s="2"/>
      <c r="E256" s="7"/>
      <c r="F256" s="7"/>
      <c r="G256" s="9"/>
      <c r="H256" s="4"/>
    </row>
    <row r="257" spans="1:8" x14ac:dyDescent="0.3">
      <c r="A257" s="10">
        <v>256</v>
      </c>
      <c r="B257" s="1"/>
      <c r="C257" s="5"/>
      <c r="D257" s="2"/>
      <c r="E257" s="7"/>
      <c r="F257" s="7"/>
      <c r="G257" s="9"/>
      <c r="H257" s="4"/>
    </row>
    <row r="258" spans="1:8" x14ac:dyDescent="0.3">
      <c r="A258" s="10">
        <v>257</v>
      </c>
      <c r="B258" s="1"/>
      <c r="C258" s="5"/>
      <c r="D258" s="2"/>
      <c r="E258" s="7"/>
      <c r="F258" s="7"/>
      <c r="G258" s="9"/>
      <c r="H258" s="4"/>
    </row>
    <row r="259" spans="1:8" x14ac:dyDescent="0.3">
      <c r="A259" s="10">
        <v>258</v>
      </c>
      <c r="B259" s="1"/>
      <c r="C259" s="5"/>
      <c r="D259" s="2"/>
      <c r="E259" s="7"/>
      <c r="F259" s="7"/>
      <c r="G259" s="9"/>
      <c r="H259" s="4"/>
    </row>
    <row r="260" spans="1:8" x14ac:dyDescent="0.3">
      <c r="A260" s="10">
        <v>259</v>
      </c>
      <c r="B260" s="1"/>
      <c r="C260" s="5"/>
      <c r="D260" s="2"/>
      <c r="E260" s="7"/>
      <c r="F260" s="7"/>
      <c r="G260" s="9"/>
      <c r="H260" s="4"/>
    </row>
    <row r="261" spans="1:8" x14ac:dyDescent="0.3">
      <c r="A261" s="10">
        <v>260</v>
      </c>
      <c r="B261" s="1"/>
      <c r="C261" s="5"/>
      <c r="D261" s="2"/>
      <c r="E261" s="7"/>
      <c r="F261" s="7"/>
      <c r="G261" s="9"/>
      <c r="H261" s="4"/>
    </row>
    <row r="262" spans="1:8" x14ac:dyDescent="0.3">
      <c r="A262" s="10">
        <v>261</v>
      </c>
      <c r="B262" s="1"/>
      <c r="C262" s="5"/>
      <c r="D262" s="2"/>
      <c r="E262" s="7"/>
      <c r="F262" s="7"/>
      <c r="G262" s="9"/>
      <c r="H262" s="4"/>
    </row>
    <row r="263" spans="1:8" x14ac:dyDescent="0.3">
      <c r="A263" s="10">
        <v>262</v>
      </c>
      <c r="B263" s="1"/>
      <c r="C263" s="5"/>
      <c r="D263" s="2"/>
      <c r="E263" s="7"/>
      <c r="F263" s="7"/>
      <c r="G263" s="9"/>
      <c r="H263" s="4"/>
    </row>
    <row r="264" spans="1:8" x14ac:dyDescent="0.3">
      <c r="A264" s="10">
        <v>263</v>
      </c>
      <c r="B264" s="1"/>
      <c r="C264" s="5"/>
      <c r="D264" s="2"/>
      <c r="E264" s="7"/>
      <c r="F264" s="7"/>
      <c r="G264" s="9"/>
      <c r="H264" s="4"/>
    </row>
    <row r="265" spans="1:8" x14ac:dyDescent="0.3">
      <c r="A265" s="10">
        <v>264</v>
      </c>
      <c r="B265" s="1"/>
      <c r="C265" s="5"/>
      <c r="D265" s="2"/>
      <c r="E265" s="7"/>
      <c r="F265" s="7"/>
      <c r="G265" s="9"/>
      <c r="H265" s="4"/>
    </row>
    <row r="266" spans="1:8" x14ac:dyDescent="0.3">
      <c r="A266" s="10">
        <v>265</v>
      </c>
      <c r="B266" s="1"/>
      <c r="C266" s="5"/>
      <c r="D266" s="2"/>
      <c r="E266" s="7"/>
      <c r="F266" s="7"/>
      <c r="G266" s="9"/>
      <c r="H266" s="4"/>
    </row>
    <row r="267" spans="1:8" x14ac:dyDescent="0.3">
      <c r="A267" s="10">
        <v>266</v>
      </c>
      <c r="B267" s="1"/>
      <c r="C267" s="5"/>
      <c r="D267" s="2"/>
      <c r="E267" s="7"/>
      <c r="F267" s="7"/>
      <c r="G267" s="9"/>
      <c r="H267" s="4"/>
    </row>
    <row r="268" spans="1:8" x14ac:dyDescent="0.3">
      <c r="A268" s="10">
        <v>267</v>
      </c>
      <c r="B268" s="1"/>
      <c r="C268" s="5"/>
      <c r="D268" s="2"/>
      <c r="E268" s="7"/>
      <c r="F268" s="7"/>
      <c r="G268" s="9"/>
      <c r="H268" s="4"/>
    </row>
    <row r="269" spans="1:8" x14ac:dyDescent="0.3">
      <c r="A269" s="10">
        <v>268</v>
      </c>
      <c r="B269" s="1"/>
      <c r="C269" s="5"/>
      <c r="D269" s="2"/>
      <c r="E269" s="7"/>
      <c r="F269" s="7"/>
      <c r="G269" s="9"/>
      <c r="H269" s="4"/>
    </row>
    <row r="270" spans="1:8" x14ac:dyDescent="0.3">
      <c r="A270" s="10">
        <v>269</v>
      </c>
      <c r="B270" s="1"/>
      <c r="C270" s="5"/>
      <c r="D270" s="2"/>
      <c r="E270" s="7"/>
      <c r="F270" s="7"/>
      <c r="G270" s="9"/>
      <c r="H270" s="4"/>
    </row>
    <row r="271" spans="1:8" x14ac:dyDescent="0.3">
      <c r="A271" s="10">
        <v>270</v>
      </c>
      <c r="B271" s="1"/>
      <c r="C271" s="5"/>
      <c r="D271" s="2"/>
      <c r="E271" s="7"/>
      <c r="F271" s="7"/>
      <c r="G271" s="9"/>
      <c r="H271" s="4"/>
    </row>
    <row r="272" spans="1:8" x14ac:dyDescent="0.3">
      <c r="A272" s="10">
        <v>271</v>
      </c>
      <c r="B272" s="1"/>
      <c r="C272" s="5"/>
      <c r="D272" s="2"/>
      <c r="E272" s="7"/>
      <c r="F272" s="7"/>
      <c r="G272" s="9"/>
      <c r="H272" s="4"/>
    </row>
    <row r="273" spans="1:8" x14ac:dyDescent="0.3">
      <c r="A273" s="10">
        <v>272</v>
      </c>
      <c r="B273" s="1"/>
      <c r="C273" s="5"/>
      <c r="D273" s="2"/>
      <c r="E273" s="7"/>
      <c r="F273" s="7"/>
      <c r="G273" s="9"/>
      <c r="H273" s="4"/>
    </row>
    <row r="274" spans="1:8" x14ac:dyDescent="0.3">
      <c r="A274" s="10">
        <v>273</v>
      </c>
      <c r="B274" s="1"/>
      <c r="C274" s="5"/>
      <c r="D274" s="2"/>
      <c r="E274" s="7"/>
      <c r="F274" s="7"/>
      <c r="G274" s="9"/>
      <c r="H274" s="4"/>
    </row>
    <row r="275" spans="1:8" x14ac:dyDescent="0.3">
      <c r="A275" s="10">
        <v>274</v>
      </c>
      <c r="B275" s="1"/>
      <c r="C275" s="5"/>
      <c r="D275" s="2"/>
      <c r="E275" s="7"/>
      <c r="F275" s="7"/>
      <c r="G275" s="9"/>
      <c r="H275" s="4"/>
    </row>
    <row r="276" spans="1:8" x14ac:dyDescent="0.3">
      <c r="A276" s="10">
        <v>275</v>
      </c>
      <c r="B276" s="1"/>
      <c r="C276" s="5"/>
      <c r="D276" s="2"/>
      <c r="E276" s="7"/>
      <c r="F276" s="7"/>
      <c r="G276" s="9"/>
      <c r="H276" s="4"/>
    </row>
    <row r="277" spans="1:8" x14ac:dyDescent="0.3">
      <c r="A277" s="10">
        <v>276</v>
      </c>
      <c r="B277" s="1"/>
      <c r="C277" s="5"/>
      <c r="D277" s="2"/>
      <c r="E277" s="7"/>
      <c r="F277" s="7"/>
      <c r="G277" s="9"/>
      <c r="H277" s="4"/>
    </row>
    <row r="278" spans="1:8" x14ac:dyDescent="0.3">
      <c r="A278" s="10">
        <v>277</v>
      </c>
      <c r="B278" s="1"/>
      <c r="C278" s="5"/>
      <c r="D278" s="2"/>
      <c r="E278" s="7"/>
      <c r="F278" s="7"/>
      <c r="G278" s="9"/>
      <c r="H278" s="4"/>
    </row>
    <row r="279" spans="1:8" x14ac:dyDescent="0.3">
      <c r="A279" s="10">
        <v>278</v>
      </c>
      <c r="B279" s="1"/>
      <c r="C279" s="5"/>
      <c r="D279" s="2"/>
      <c r="E279" s="7"/>
      <c r="F279" s="7"/>
      <c r="G279" s="9"/>
      <c r="H279" s="4"/>
    </row>
    <row r="280" spans="1:8" x14ac:dyDescent="0.3">
      <c r="A280" s="10">
        <v>279</v>
      </c>
      <c r="B280" s="1"/>
      <c r="C280" s="5"/>
      <c r="D280" s="2"/>
      <c r="E280" s="7"/>
      <c r="F280" s="7"/>
      <c r="G280" s="9"/>
      <c r="H280" s="4"/>
    </row>
    <row r="281" spans="1:8" x14ac:dyDescent="0.3">
      <c r="A281" s="10">
        <v>280</v>
      </c>
      <c r="B281" s="1"/>
      <c r="C281" s="5"/>
      <c r="D281" s="2"/>
      <c r="E281" s="7"/>
      <c r="F281" s="7"/>
      <c r="G281" s="9"/>
      <c r="H281" s="4"/>
    </row>
    <row r="282" spans="1:8" x14ac:dyDescent="0.3">
      <c r="A282" s="10">
        <v>281</v>
      </c>
      <c r="B282" s="1"/>
      <c r="C282" s="5"/>
      <c r="D282" s="2"/>
      <c r="E282" s="7"/>
      <c r="F282" s="7"/>
      <c r="G282" s="9"/>
      <c r="H282" s="4"/>
    </row>
    <row r="283" spans="1:8" x14ac:dyDescent="0.3">
      <c r="A283" s="10">
        <v>282</v>
      </c>
      <c r="B283" s="1"/>
      <c r="C283" s="5"/>
      <c r="D283" s="2"/>
      <c r="E283" s="7"/>
      <c r="F283" s="7"/>
      <c r="G283" s="9"/>
      <c r="H283" s="4"/>
    </row>
    <row r="284" spans="1:8" x14ac:dyDescent="0.3">
      <c r="A284" s="10">
        <v>283</v>
      </c>
      <c r="B284" s="1"/>
      <c r="C284" s="5"/>
      <c r="D284" s="2"/>
      <c r="E284" s="7"/>
      <c r="F284" s="7"/>
      <c r="G284" s="9"/>
      <c r="H284" s="4"/>
    </row>
    <row r="285" spans="1:8" x14ac:dyDescent="0.3">
      <c r="A285" s="10">
        <v>284</v>
      </c>
      <c r="B285" s="1"/>
      <c r="C285" s="5"/>
      <c r="D285" s="2"/>
      <c r="E285" s="7"/>
      <c r="F285" s="7"/>
      <c r="G285" s="9"/>
      <c r="H285" s="4"/>
    </row>
    <row r="286" spans="1:8" x14ac:dyDescent="0.3">
      <c r="A286" s="10">
        <v>285</v>
      </c>
      <c r="B286" s="1"/>
      <c r="C286" s="5"/>
      <c r="D286" s="2"/>
      <c r="E286" s="7"/>
      <c r="F286" s="7"/>
      <c r="G286" s="9"/>
      <c r="H286" s="4"/>
    </row>
    <row r="287" spans="1:8" x14ac:dyDescent="0.3">
      <c r="A287" s="10">
        <v>286</v>
      </c>
      <c r="B287" s="1"/>
      <c r="C287" s="5"/>
      <c r="D287" s="2"/>
      <c r="E287" s="7"/>
      <c r="F287" s="7"/>
      <c r="G287" s="9"/>
      <c r="H287" s="4"/>
    </row>
    <row r="288" spans="1:8" x14ac:dyDescent="0.3">
      <c r="A288" s="10">
        <v>287</v>
      </c>
      <c r="B288" s="1"/>
      <c r="C288" s="5"/>
      <c r="D288" s="2"/>
      <c r="E288" s="7"/>
      <c r="F288" s="7"/>
      <c r="G288" s="9"/>
      <c r="H288" s="4"/>
    </row>
    <row r="289" spans="1:8" x14ac:dyDescent="0.3">
      <c r="A289" s="10">
        <v>288</v>
      </c>
      <c r="B289" s="1"/>
      <c r="C289" s="5"/>
      <c r="D289" s="2"/>
      <c r="E289" s="7"/>
      <c r="F289" s="7"/>
      <c r="G289" s="9"/>
      <c r="H289" s="4"/>
    </row>
    <row r="290" spans="1:8" x14ac:dyDescent="0.3">
      <c r="A290" s="10">
        <v>289</v>
      </c>
      <c r="B290" s="1"/>
      <c r="C290" s="5"/>
      <c r="D290" s="2"/>
      <c r="E290" s="7"/>
      <c r="F290" s="7"/>
      <c r="G290" s="9"/>
      <c r="H290" s="4"/>
    </row>
    <row r="291" spans="1:8" x14ac:dyDescent="0.3">
      <c r="A291" s="10">
        <v>290</v>
      </c>
      <c r="B291" s="1"/>
      <c r="C291" s="5"/>
      <c r="D291" s="2"/>
      <c r="E291" s="7"/>
      <c r="F291" s="7"/>
      <c r="G291" s="9"/>
      <c r="H291" s="4"/>
    </row>
    <row r="292" spans="1:8" x14ac:dyDescent="0.3">
      <c r="A292" s="10">
        <v>291</v>
      </c>
      <c r="B292" s="1"/>
      <c r="C292" s="5"/>
      <c r="D292" s="2"/>
      <c r="E292" s="7"/>
      <c r="F292" s="7"/>
      <c r="G292" s="9"/>
      <c r="H292" s="4"/>
    </row>
    <row r="293" spans="1:8" x14ac:dyDescent="0.3">
      <c r="A293" s="10">
        <v>292</v>
      </c>
      <c r="B293" s="1"/>
      <c r="C293" s="5"/>
      <c r="D293" s="2"/>
      <c r="E293" s="7"/>
      <c r="F293" s="7"/>
      <c r="G293" s="9"/>
      <c r="H293" s="4"/>
    </row>
    <row r="294" spans="1:8" x14ac:dyDescent="0.3">
      <c r="A294" s="10">
        <v>293</v>
      </c>
      <c r="B294" s="1"/>
      <c r="C294" s="5"/>
      <c r="D294" s="2"/>
      <c r="E294" s="7"/>
      <c r="F294" s="7"/>
      <c r="G294" s="9"/>
      <c r="H294" s="4"/>
    </row>
    <row r="295" spans="1:8" x14ac:dyDescent="0.3">
      <c r="A295" s="10">
        <v>294</v>
      </c>
      <c r="B295" s="1"/>
      <c r="C295" s="5"/>
      <c r="D295" s="2"/>
      <c r="E295" s="7"/>
      <c r="F295" s="7"/>
      <c r="G295" s="9"/>
      <c r="H295" s="4"/>
    </row>
    <row r="296" spans="1:8" x14ac:dyDescent="0.3">
      <c r="A296" s="10">
        <v>295</v>
      </c>
      <c r="B296" s="1"/>
      <c r="C296" s="5"/>
      <c r="D296" s="2"/>
      <c r="E296" s="7"/>
      <c r="F296" s="7"/>
      <c r="G296" s="9"/>
      <c r="H296" s="4"/>
    </row>
    <row r="297" spans="1:8" x14ac:dyDescent="0.3">
      <c r="A297" s="10">
        <v>296</v>
      </c>
      <c r="B297" s="1"/>
      <c r="C297" s="5"/>
      <c r="D297" s="2"/>
      <c r="E297" s="7"/>
      <c r="F297" s="7"/>
      <c r="G297" s="9"/>
      <c r="H297" s="4"/>
    </row>
    <row r="298" spans="1:8" x14ac:dyDescent="0.3">
      <c r="A298" s="10">
        <v>297</v>
      </c>
      <c r="B298" s="1"/>
      <c r="C298" s="5"/>
      <c r="D298" s="2"/>
      <c r="E298" s="7"/>
      <c r="F298" s="7"/>
      <c r="G298" s="9"/>
      <c r="H298" s="4"/>
    </row>
    <row r="299" spans="1:8" x14ac:dyDescent="0.3">
      <c r="A299" s="10">
        <v>298</v>
      </c>
      <c r="B299" s="1"/>
      <c r="C299" s="5"/>
      <c r="D299" s="2"/>
      <c r="E299" s="7"/>
      <c r="F299" s="7"/>
      <c r="G299" s="9"/>
      <c r="H299" s="4"/>
    </row>
    <row r="300" spans="1:8" x14ac:dyDescent="0.3">
      <c r="A300" s="10">
        <v>299</v>
      </c>
      <c r="B300" s="1"/>
      <c r="C300" s="5"/>
      <c r="D300" s="2"/>
      <c r="E300" s="7"/>
      <c r="F300" s="7"/>
      <c r="G300" s="9"/>
      <c r="H300" s="4"/>
    </row>
    <row r="301" spans="1:8" x14ac:dyDescent="0.3">
      <c r="A301" s="10">
        <v>300</v>
      </c>
      <c r="B301" s="1"/>
      <c r="C301" s="5"/>
      <c r="D301" s="2"/>
      <c r="E301" s="7"/>
      <c r="F301" s="7"/>
      <c r="G301" s="9"/>
      <c r="H301" s="4"/>
    </row>
    <row r="302" spans="1:8" x14ac:dyDescent="0.3">
      <c r="A302" s="10">
        <v>301</v>
      </c>
      <c r="B302" s="1"/>
      <c r="C302" s="5"/>
      <c r="D302" s="2"/>
      <c r="E302" s="7"/>
      <c r="F302" s="7"/>
      <c r="G302" s="9"/>
      <c r="H302" s="4"/>
    </row>
    <row r="303" spans="1:8" x14ac:dyDescent="0.3">
      <c r="A303" s="10">
        <v>302</v>
      </c>
      <c r="B303" s="1"/>
      <c r="C303" s="5"/>
      <c r="D303" s="2"/>
      <c r="E303" s="7"/>
      <c r="F303" s="7"/>
      <c r="G303" s="9"/>
      <c r="H303" s="4"/>
    </row>
    <row r="304" spans="1:8" x14ac:dyDescent="0.3">
      <c r="A304" s="10">
        <v>303</v>
      </c>
      <c r="B304" s="1"/>
      <c r="C304" s="5"/>
      <c r="D304" s="2"/>
      <c r="E304" s="7"/>
      <c r="F304" s="7"/>
      <c r="G304" s="9"/>
      <c r="H304" s="4"/>
    </row>
    <row r="305" spans="1:8" x14ac:dyDescent="0.3">
      <c r="A305" s="10">
        <v>304</v>
      </c>
      <c r="B305" s="1"/>
      <c r="C305" s="5"/>
      <c r="D305" s="2"/>
      <c r="E305" s="7"/>
      <c r="F305" s="7"/>
      <c r="G305" s="9"/>
      <c r="H305" s="4"/>
    </row>
    <row r="306" spans="1:8" x14ac:dyDescent="0.3">
      <c r="A306" s="10">
        <v>305</v>
      </c>
      <c r="B306" s="1"/>
      <c r="C306" s="5"/>
      <c r="D306" s="2"/>
      <c r="E306" s="7"/>
      <c r="F306" s="7"/>
      <c r="G306" s="9"/>
      <c r="H306" s="4"/>
    </row>
    <row r="307" spans="1:8" x14ac:dyDescent="0.3">
      <c r="A307" s="10">
        <v>306</v>
      </c>
      <c r="B307" s="1"/>
      <c r="C307" s="5"/>
      <c r="D307" s="2"/>
      <c r="E307" s="7"/>
      <c r="F307" s="7"/>
      <c r="G307" s="9"/>
      <c r="H307" s="4"/>
    </row>
    <row r="308" spans="1:8" x14ac:dyDescent="0.3">
      <c r="A308" s="10">
        <v>307</v>
      </c>
      <c r="B308" s="1"/>
      <c r="C308" s="5"/>
      <c r="D308" s="2"/>
      <c r="E308" s="7"/>
      <c r="F308" s="7"/>
      <c r="G308" s="9"/>
      <c r="H308" s="4"/>
    </row>
    <row r="309" spans="1:8" x14ac:dyDescent="0.3">
      <c r="A309" s="10">
        <v>308</v>
      </c>
      <c r="B309" s="1"/>
      <c r="C309" s="5"/>
      <c r="D309" s="2"/>
      <c r="E309" s="7"/>
      <c r="F309" s="7"/>
      <c r="G309" s="9"/>
      <c r="H309" s="4"/>
    </row>
    <row r="310" spans="1:8" x14ac:dyDescent="0.3">
      <c r="A310" s="10">
        <v>309</v>
      </c>
      <c r="B310" s="1"/>
      <c r="C310" s="5"/>
      <c r="D310" s="2"/>
      <c r="E310" s="7"/>
      <c r="F310" s="7"/>
      <c r="G310" s="9"/>
      <c r="H310" s="4"/>
    </row>
    <row r="311" spans="1:8" x14ac:dyDescent="0.3">
      <c r="A311" s="10">
        <v>310</v>
      </c>
      <c r="B311" s="1"/>
      <c r="C311" s="5"/>
      <c r="D311" s="2"/>
      <c r="E311" s="7"/>
      <c r="F311" s="7"/>
      <c r="G311" s="9"/>
      <c r="H311" s="4"/>
    </row>
    <row r="312" spans="1:8" x14ac:dyDescent="0.3">
      <c r="A312" s="10">
        <v>311</v>
      </c>
      <c r="B312" s="1"/>
      <c r="C312" s="5"/>
      <c r="D312" s="2"/>
      <c r="E312" s="7"/>
      <c r="F312" s="7"/>
      <c r="G312" s="9"/>
      <c r="H312" s="4"/>
    </row>
    <row r="313" spans="1:8" x14ac:dyDescent="0.3">
      <c r="A313" s="10">
        <v>312</v>
      </c>
      <c r="B313" s="1"/>
      <c r="C313" s="5"/>
      <c r="D313" s="2"/>
      <c r="E313" s="7"/>
      <c r="F313" s="7"/>
      <c r="G313" s="9"/>
      <c r="H313" s="4"/>
    </row>
    <row r="314" spans="1:8" x14ac:dyDescent="0.3">
      <c r="A314" s="10">
        <v>313</v>
      </c>
      <c r="B314" s="1"/>
      <c r="C314" s="5"/>
      <c r="D314" s="2"/>
      <c r="E314" s="7"/>
      <c r="F314" s="7"/>
      <c r="G314" s="9"/>
      <c r="H314" s="4"/>
    </row>
    <row r="315" spans="1:8" x14ac:dyDescent="0.3">
      <c r="A315" s="10">
        <v>314</v>
      </c>
      <c r="B315" s="1"/>
      <c r="C315" s="5"/>
      <c r="D315" s="2"/>
      <c r="E315" s="7"/>
      <c r="F315" s="7"/>
      <c r="G315" s="9"/>
      <c r="H315" s="4"/>
    </row>
    <row r="316" spans="1:8" x14ac:dyDescent="0.3">
      <c r="A316" s="10">
        <v>315</v>
      </c>
      <c r="B316" s="1"/>
      <c r="C316" s="5"/>
      <c r="D316" s="2"/>
      <c r="E316" s="7"/>
      <c r="F316" s="7"/>
      <c r="G316" s="9"/>
      <c r="H316" s="4"/>
    </row>
    <row r="317" spans="1:8" x14ac:dyDescent="0.3">
      <c r="A317" s="10">
        <v>316</v>
      </c>
      <c r="B317" s="1"/>
      <c r="C317" s="5"/>
      <c r="D317" s="2"/>
      <c r="E317" s="7"/>
      <c r="F317" s="7"/>
      <c r="G317" s="9"/>
      <c r="H317" s="4"/>
    </row>
    <row r="318" spans="1:8" x14ac:dyDescent="0.3">
      <c r="A318" s="10">
        <v>317</v>
      </c>
      <c r="B318" s="1"/>
      <c r="C318" s="5"/>
      <c r="D318" s="2"/>
      <c r="E318" s="7"/>
      <c r="F318" s="7"/>
      <c r="G318" s="9"/>
      <c r="H318" s="4"/>
    </row>
    <row r="319" spans="1:8" x14ac:dyDescent="0.3">
      <c r="A319" s="10">
        <v>318</v>
      </c>
      <c r="B319" s="1"/>
      <c r="C319" s="5"/>
      <c r="D319" s="2"/>
      <c r="E319" s="7"/>
      <c r="F319" s="7"/>
      <c r="G319" s="9"/>
      <c r="H319" s="4"/>
    </row>
    <row r="320" spans="1:8" x14ac:dyDescent="0.3">
      <c r="A320" s="10">
        <v>319</v>
      </c>
      <c r="B320" s="1"/>
      <c r="C320" s="5"/>
      <c r="D320" s="2"/>
      <c r="E320" s="7"/>
      <c r="F320" s="7"/>
      <c r="G320" s="9"/>
      <c r="H320" s="4"/>
    </row>
    <row r="321" spans="1:8" x14ac:dyDescent="0.3">
      <c r="A321" s="10">
        <v>320</v>
      </c>
      <c r="B321" s="1"/>
      <c r="C321" s="5"/>
      <c r="D321" s="2"/>
      <c r="E321" s="7"/>
      <c r="F321" s="7"/>
      <c r="G321" s="9"/>
      <c r="H321" s="4"/>
    </row>
    <row r="322" spans="1:8" x14ac:dyDescent="0.3">
      <c r="A322" s="10">
        <v>321</v>
      </c>
      <c r="B322" s="1"/>
      <c r="C322" s="5"/>
      <c r="D322" s="2"/>
      <c r="E322" s="7"/>
      <c r="F322" s="7"/>
      <c r="G322" s="9"/>
      <c r="H322" s="4"/>
    </row>
    <row r="323" spans="1:8" x14ac:dyDescent="0.3">
      <c r="A323" s="10">
        <v>322</v>
      </c>
      <c r="B323" s="1"/>
      <c r="C323" s="5"/>
      <c r="D323" s="2"/>
      <c r="E323" s="7"/>
      <c r="F323" s="7"/>
      <c r="G323" s="9"/>
      <c r="H323" s="4"/>
    </row>
    <row r="324" spans="1:8" x14ac:dyDescent="0.3">
      <c r="A324" s="10">
        <v>323</v>
      </c>
      <c r="B324" s="1"/>
      <c r="C324" s="5"/>
      <c r="D324" s="2"/>
      <c r="E324" s="7"/>
      <c r="F324" s="7"/>
      <c r="G324" s="9"/>
      <c r="H324" s="4"/>
    </row>
    <row r="325" spans="1:8" x14ac:dyDescent="0.3">
      <c r="A325" s="10">
        <v>324</v>
      </c>
      <c r="B325" s="1"/>
      <c r="C325" s="5"/>
      <c r="D325" s="2"/>
      <c r="E325" s="7"/>
      <c r="F325" s="7"/>
      <c r="G325" s="9"/>
      <c r="H325" s="4"/>
    </row>
    <row r="326" spans="1:8" x14ac:dyDescent="0.3">
      <c r="A326" s="10">
        <v>325</v>
      </c>
      <c r="B326" s="1"/>
      <c r="C326" s="5"/>
      <c r="D326" s="2"/>
      <c r="E326" s="7"/>
      <c r="F326" s="7"/>
      <c r="G326" s="9"/>
      <c r="H326" s="4"/>
    </row>
    <row r="327" spans="1:8" x14ac:dyDescent="0.3">
      <c r="A327" s="10">
        <v>326</v>
      </c>
      <c r="B327" s="1"/>
      <c r="C327" s="5"/>
      <c r="D327" s="2"/>
      <c r="E327" s="7"/>
      <c r="F327" s="7"/>
      <c r="G327" s="9"/>
      <c r="H327" s="4"/>
    </row>
    <row r="328" spans="1:8" x14ac:dyDescent="0.3">
      <c r="A328" s="10">
        <v>327</v>
      </c>
      <c r="B328" s="1"/>
      <c r="C328" s="5"/>
      <c r="D328" s="2"/>
      <c r="E328" s="7"/>
      <c r="F328" s="7"/>
      <c r="G328" s="9"/>
      <c r="H328" s="4"/>
    </row>
    <row r="329" spans="1:8" x14ac:dyDescent="0.3">
      <c r="A329" s="10">
        <v>328</v>
      </c>
      <c r="B329" s="1"/>
      <c r="C329" s="5"/>
      <c r="D329" s="2"/>
      <c r="E329" s="7"/>
      <c r="F329" s="7"/>
      <c r="G329" s="9"/>
      <c r="H329" s="4"/>
    </row>
    <row r="330" spans="1:8" x14ac:dyDescent="0.3">
      <c r="A330" s="10">
        <v>329</v>
      </c>
      <c r="B330" s="1"/>
      <c r="C330" s="5"/>
      <c r="D330" s="2"/>
      <c r="E330" s="7"/>
      <c r="F330" s="7"/>
      <c r="G330" s="9"/>
      <c r="H330" s="4"/>
    </row>
    <row r="331" spans="1:8" x14ac:dyDescent="0.3">
      <c r="A331" s="10">
        <v>330</v>
      </c>
      <c r="B331" s="1"/>
      <c r="C331" s="5"/>
      <c r="D331" s="2"/>
      <c r="E331" s="7"/>
      <c r="F331" s="7"/>
      <c r="G331" s="9"/>
      <c r="H331" s="4"/>
    </row>
    <row r="332" spans="1:8" x14ac:dyDescent="0.3">
      <c r="A332" s="10">
        <v>331</v>
      </c>
      <c r="B332" s="1"/>
      <c r="C332" s="5"/>
      <c r="D332" s="2"/>
      <c r="E332" s="7"/>
      <c r="F332" s="7"/>
      <c r="G332" s="9"/>
      <c r="H332" s="4"/>
    </row>
    <row r="333" spans="1:8" x14ac:dyDescent="0.3">
      <c r="A333" s="10">
        <v>332</v>
      </c>
      <c r="B333" s="1"/>
      <c r="C333" s="5"/>
      <c r="D333" s="2"/>
      <c r="E333" s="7"/>
      <c r="F333" s="7"/>
      <c r="G333" s="9"/>
      <c r="H333" s="4"/>
    </row>
    <row r="334" spans="1:8" x14ac:dyDescent="0.3">
      <c r="A334" s="10">
        <v>333</v>
      </c>
      <c r="B334" s="1"/>
      <c r="C334" s="5"/>
      <c r="D334" s="2"/>
      <c r="E334" s="7"/>
      <c r="F334" s="7"/>
      <c r="G334" s="9"/>
      <c r="H334" s="4"/>
    </row>
    <row r="335" spans="1:8" x14ac:dyDescent="0.3">
      <c r="A335" s="10">
        <v>334</v>
      </c>
      <c r="B335" s="1"/>
      <c r="C335" s="5"/>
      <c r="D335" s="2"/>
      <c r="E335" s="7"/>
      <c r="F335" s="7"/>
      <c r="G335" s="9"/>
      <c r="H335" s="4"/>
    </row>
    <row r="336" spans="1:8" x14ac:dyDescent="0.3">
      <c r="A336" s="10">
        <v>335</v>
      </c>
      <c r="B336" s="1"/>
      <c r="C336" s="5"/>
      <c r="D336" s="2"/>
      <c r="E336" s="7"/>
      <c r="F336" s="7"/>
      <c r="G336" s="9"/>
      <c r="H336" s="4"/>
    </row>
    <row r="337" spans="1:8" x14ac:dyDescent="0.3">
      <c r="A337" s="10">
        <v>336</v>
      </c>
      <c r="B337" s="1"/>
      <c r="C337" s="5"/>
      <c r="D337" s="2"/>
      <c r="E337" s="7"/>
      <c r="F337" s="7"/>
      <c r="G337" s="9"/>
      <c r="H337" s="4"/>
    </row>
    <row r="338" spans="1:8" x14ac:dyDescent="0.3">
      <c r="A338" s="10">
        <v>337</v>
      </c>
      <c r="B338" s="1"/>
      <c r="C338" s="5"/>
      <c r="D338" s="2"/>
      <c r="E338" s="7"/>
      <c r="F338" s="7"/>
      <c r="G338" s="9"/>
      <c r="H338" s="4"/>
    </row>
    <row r="339" spans="1:8" x14ac:dyDescent="0.3">
      <c r="A339" s="10">
        <v>338</v>
      </c>
      <c r="B339" s="1"/>
      <c r="C339" s="5"/>
      <c r="D339" s="2"/>
      <c r="E339" s="7"/>
      <c r="F339" s="7"/>
      <c r="G339" s="9"/>
      <c r="H339" s="4"/>
    </row>
    <row r="340" spans="1:8" x14ac:dyDescent="0.3">
      <c r="A340" s="10">
        <v>339</v>
      </c>
      <c r="B340" s="1"/>
      <c r="C340" s="5"/>
      <c r="D340" s="2"/>
      <c r="E340" s="7"/>
      <c r="F340" s="7"/>
      <c r="G340" s="9"/>
      <c r="H340" s="4"/>
    </row>
    <row r="341" spans="1:8" x14ac:dyDescent="0.3">
      <c r="A341" s="10">
        <v>340</v>
      </c>
      <c r="B341" s="1"/>
      <c r="C341" s="5"/>
      <c r="D341" s="2"/>
      <c r="E341" s="7"/>
      <c r="F341" s="7"/>
      <c r="G341" s="9"/>
      <c r="H341" s="4"/>
    </row>
    <row r="342" spans="1:8" x14ac:dyDescent="0.3">
      <c r="A342" s="10">
        <v>341</v>
      </c>
      <c r="B342" s="1"/>
      <c r="C342" s="5"/>
      <c r="D342" s="2"/>
      <c r="E342" s="7"/>
      <c r="F342" s="7"/>
      <c r="G342" s="9"/>
      <c r="H342" s="4"/>
    </row>
    <row r="343" spans="1:8" x14ac:dyDescent="0.3">
      <c r="A343" s="10">
        <v>342</v>
      </c>
      <c r="B343" s="1"/>
      <c r="C343" s="5"/>
      <c r="D343" s="2"/>
      <c r="E343" s="7"/>
      <c r="F343" s="7"/>
      <c r="G343" s="9"/>
      <c r="H343" s="4"/>
    </row>
    <row r="344" spans="1:8" x14ac:dyDescent="0.3">
      <c r="A344" s="10">
        <v>343</v>
      </c>
      <c r="B344" s="1"/>
      <c r="C344" s="5"/>
      <c r="D344" s="2"/>
      <c r="E344" s="7"/>
      <c r="F344" s="7"/>
      <c r="G344" s="9"/>
      <c r="H344" s="4"/>
    </row>
    <row r="345" spans="1:8" x14ac:dyDescent="0.3">
      <c r="A345" s="10">
        <v>344</v>
      </c>
      <c r="B345" s="1"/>
      <c r="C345" s="5"/>
      <c r="D345" s="2"/>
      <c r="E345" s="7"/>
      <c r="F345" s="7"/>
      <c r="G345" s="9"/>
      <c r="H345" s="4"/>
    </row>
    <row r="346" spans="1:8" x14ac:dyDescent="0.3">
      <c r="A346" s="10">
        <v>345</v>
      </c>
      <c r="B346" s="1"/>
      <c r="C346" s="5"/>
      <c r="D346" s="2"/>
      <c r="E346" s="7"/>
      <c r="F346" s="7"/>
      <c r="G346" s="9"/>
      <c r="H346" s="4"/>
    </row>
    <row r="347" spans="1:8" x14ac:dyDescent="0.3">
      <c r="A347" s="10">
        <v>346</v>
      </c>
      <c r="B347" s="1"/>
      <c r="C347" s="5"/>
      <c r="D347" s="2"/>
      <c r="E347" s="7"/>
      <c r="F347" s="7"/>
      <c r="G347" s="9"/>
      <c r="H347" s="4"/>
    </row>
    <row r="348" spans="1:8" x14ac:dyDescent="0.3">
      <c r="A348" s="10">
        <v>347</v>
      </c>
      <c r="B348" s="1"/>
      <c r="C348" s="5"/>
      <c r="D348" s="2"/>
      <c r="E348" s="7"/>
      <c r="F348" s="7"/>
      <c r="G348" s="9"/>
      <c r="H348" s="4"/>
    </row>
    <row r="349" spans="1:8" x14ac:dyDescent="0.3">
      <c r="A349" s="10">
        <v>348</v>
      </c>
      <c r="B349" s="1"/>
      <c r="C349" s="5"/>
      <c r="D349" s="2"/>
      <c r="E349" s="7"/>
      <c r="F349" s="7"/>
      <c r="G349" s="9"/>
      <c r="H349" s="4"/>
    </row>
    <row r="350" spans="1:8" x14ac:dyDescent="0.3">
      <c r="A350" s="10">
        <v>349</v>
      </c>
      <c r="B350" s="1"/>
      <c r="C350" s="5"/>
      <c r="D350" s="2"/>
      <c r="E350" s="7"/>
      <c r="F350" s="7"/>
      <c r="G350" s="9"/>
      <c r="H350" s="4"/>
    </row>
    <row r="351" spans="1:8" x14ac:dyDescent="0.3">
      <c r="A351" s="10">
        <v>350</v>
      </c>
      <c r="B351" s="1"/>
      <c r="C351" s="5"/>
      <c r="D351" s="2"/>
      <c r="E351" s="7"/>
      <c r="F351" s="7"/>
      <c r="G351" s="9"/>
      <c r="H351" s="4"/>
    </row>
    <row r="352" spans="1:8" x14ac:dyDescent="0.3">
      <c r="A352" s="10">
        <v>351</v>
      </c>
      <c r="B352" s="1"/>
      <c r="C352" s="5"/>
      <c r="D352" s="2"/>
      <c r="E352" s="7"/>
      <c r="F352" s="7"/>
      <c r="G352" s="9"/>
      <c r="H352" s="4"/>
    </row>
    <row r="353" spans="1:8" x14ac:dyDescent="0.3">
      <c r="A353" s="10">
        <v>352</v>
      </c>
      <c r="B353" s="1"/>
      <c r="C353" s="5"/>
      <c r="D353" s="2"/>
      <c r="E353" s="7"/>
      <c r="F353" s="7"/>
      <c r="G353" s="9"/>
      <c r="H353" s="4"/>
    </row>
    <row r="354" spans="1:8" x14ac:dyDescent="0.3">
      <c r="A354" s="10">
        <v>353</v>
      </c>
      <c r="B354" s="1"/>
      <c r="C354" s="5"/>
      <c r="D354" s="2"/>
      <c r="E354" s="7"/>
      <c r="F354" s="7"/>
      <c r="G354" s="9"/>
      <c r="H354" s="4"/>
    </row>
    <row r="355" spans="1:8" x14ac:dyDescent="0.3">
      <c r="A355" s="10">
        <v>354</v>
      </c>
      <c r="B355" s="1"/>
      <c r="C355" s="5"/>
      <c r="D355" s="2"/>
      <c r="E355" s="7"/>
      <c r="F355" s="7"/>
      <c r="G355" s="9"/>
      <c r="H355" s="4"/>
    </row>
    <row r="356" spans="1:8" x14ac:dyDescent="0.3">
      <c r="A356" s="10">
        <v>355</v>
      </c>
      <c r="B356" s="1"/>
      <c r="C356" s="5"/>
      <c r="D356" s="2"/>
      <c r="E356" s="7"/>
      <c r="F356" s="7"/>
      <c r="G356" s="9"/>
      <c r="H356" s="4"/>
    </row>
    <row r="357" spans="1:8" x14ac:dyDescent="0.3">
      <c r="A357" s="10">
        <v>356</v>
      </c>
      <c r="B357" s="1"/>
      <c r="C357" s="5"/>
      <c r="D357" s="2"/>
      <c r="E357" s="7"/>
      <c r="F357" s="7"/>
      <c r="G357" s="9"/>
      <c r="H357" s="4"/>
    </row>
    <row r="358" spans="1:8" x14ac:dyDescent="0.3">
      <c r="A358" s="10">
        <v>357</v>
      </c>
      <c r="B358" s="1"/>
      <c r="C358" s="5"/>
      <c r="D358" s="2"/>
      <c r="E358" s="7"/>
      <c r="F358" s="7"/>
      <c r="G358" s="9"/>
      <c r="H358" s="4"/>
    </row>
    <row r="359" spans="1:8" x14ac:dyDescent="0.3">
      <c r="A359" s="10">
        <v>358</v>
      </c>
      <c r="B359" s="1"/>
      <c r="C359" s="5"/>
      <c r="D359" s="2"/>
      <c r="E359" s="7"/>
      <c r="F359" s="7"/>
      <c r="G359" s="9"/>
      <c r="H359" s="4"/>
    </row>
    <row r="360" spans="1:8" x14ac:dyDescent="0.3">
      <c r="A360" s="10">
        <v>359</v>
      </c>
      <c r="B360" s="1"/>
      <c r="C360" s="5"/>
      <c r="D360" s="2"/>
      <c r="E360" s="7"/>
      <c r="F360" s="7"/>
      <c r="G360" s="9"/>
      <c r="H360" s="4"/>
    </row>
    <row r="361" spans="1:8" x14ac:dyDescent="0.3">
      <c r="A361" s="10">
        <v>360</v>
      </c>
      <c r="B361" s="1"/>
      <c r="C361" s="5"/>
      <c r="D361" s="2"/>
      <c r="E361" s="7"/>
      <c r="F361" s="7"/>
      <c r="G361" s="9"/>
      <c r="H361" s="4"/>
    </row>
    <row r="362" spans="1:8" x14ac:dyDescent="0.3">
      <c r="A362" s="10">
        <v>361</v>
      </c>
      <c r="B362" s="1"/>
      <c r="C362" s="5"/>
      <c r="D362" s="2"/>
      <c r="E362" s="7"/>
      <c r="F362" s="7"/>
      <c r="G362" s="9"/>
      <c r="H362" s="4"/>
    </row>
    <row r="363" spans="1:8" x14ac:dyDescent="0.3">
      <c r="A363" s="10">
        <v>362</v>
      </c>
      <c r="B363" s="1"/>
      <c r="C363" s="5"/>
      <c r="D363" s="2"/>
      <c r="E363" s="7"/>
      <c r="F363" s="7"/>
      <c r="G363" s="9"/>
      <c r="H363" s="4"/>
    </row>
    <row r="364" spans="1:8" x14ac:dyDescent="0.3">
      <c r="A364" s="10">
        <v>363</v>
      </c>
      <c r="B364" s="1"/>
      <c r="C364" s="5"/>
      <c r="D364" s="2"/>
      <c r="E364" s="7"/>
      <c r="F364" s="7"/>
      <c r="G364" s="9"/>
      <c r="H364" s="4"/>
    </row>
    <row r="365" spans="1:8" x14ac:dyDescent="0.3">
      <c r="A365" s="10">
        <v>364</v>
      </c>
      <c r="B365" s="1"/>
      <c r="C365" s="5"/>
      <c r="D365" s="2"/>
      <c r="E365" s="7"/>
      <c r="F365" s="7"/>
      <c r="G365" s="9"/>
      <c r="H365" s="4"/>
    </row>
    <row r="366" spans="1:8" x14ac:dyDescent="0.3">
      <c r="A366" s="10">
        <v>365</v>
      </c>
      <c r="B366" s="1"/>
      <c r="C366" s="5"/>
      <c r="D366" s="2"/>
      <c r="E366" s="7"/>
      <c r="F366" s="7"/>
      <c r="G366" s="9"/>
      <c r="H366" s="4"/>
    </row>
    <row r="367" spans="1:8" x14ac:dyDescent="0.3">
      <c r="A367" s="10">
        <v>366</v>
      </c>
      <c r="B367" s="1"/>
      <c r="C367" s="5"/>
      <c r="D367" s="2"/>
      <c r="E367" s="7"/>
      <c r="F367" s="7"/>
      <c r="G367" s="9"/>
      <c r="H367" s="4"/>
    </row>
    <row r="368" spans="1:8" x14ac:dyDescent="0.3">
      <c r="A368" s="10">
        <v>367</v>
      </c>
      <c r="B368" s="1"/>
      <c r="C368" s="5"/>
      <c r="D368" s="2"/>
      <c r="E368" s="7"/>
      <c r="F368" s="7"/>
      <c r="G368" s="9"/>
      <c r="H368" s="4"/>
    </row>
    <row r="369" spans="1:8" x14ac:dyDescent="0.3">
      <c r="A369" s="10">
        <v>368</v>
      </c>
      <c r="B369" s="1"/>
      <c r="C369" s="5"/>
      <c r="D369" s="2"/>
      <c r="E369" s="7"/>
      <c r="F369" s="7"/>
      <c r="G369" s="9"/>
      <c r="H369" s="4"/>
    </row>
    <row r="370" spans="1:8" x14ac:dyDescent="0.3">
      <c r="A370" s="10">
        <v>369</v>
      </c>
      <c r="B370" s="1"/>
      <c r="C370" s="5"/>
      <c r="D370" s="2"/>
      <c r="E370" s="7"/>
      <c r="F370" s="7"/>
      <c r="G370" s="9"/>
      <c r="H370" s="4"/>
    </row>
    <row r="371" spans="1:8" x14ac:dyDescent="0.3">
      <c r="A371" s="10">
        <v>370</v>
      </c>
      <c r="B371" s="1"/>
      <c r="C371" s="5"/>
      <c r="D371" s="2"/>
      <c r="E371" s="7"/>
      <c r="F371" s="7"/>
      <c r="G371" s="9"/>
      <c r="H371" s="4"/>
    </row>
    <row r="372" spans="1:8" x14ac:dyDescent="0.3">
      <c r="A372" s="10">
        <v>371</v>
      </c>
      <c r="B372" s="1"/>
      <c r="C372" s="5"/>
      <c r="D372" s="2"/>
      <c r="E372" s="7"/>
      <c r="F372" s="7"/>
      <c r="G372" s="9"/>
      <c r="H372" s="4"/>
    </row>
    <row r="373" spans="1:8" x14ac:dyDescent="0.3">
      <c r="A373" s="10">
        <v>372</v>
      </c>
      <c r="B373" s="1"/>
      <c r="C373" s="5"/>
      <c r="D373" s="2"/>
      <c r="E373" s="7"/>
      <c r="F373" s="7"/>
      <c r="G373" s="9"/>
      <c r="H373" s="4"/>
    </row>
    <row r="374" spans="1:8" x14ac:dyDescent="0.3">
      <c r="A374" s="10">
        <v>373</v>
      </c>
      <c r="B374" s="1"/>
      <c r="C374" s="5"/>
      <c r="D374" s="2"/>
      <c r="E374" s="7"/>
      <c r="F374" s="7"/>
      <c r="G374" s="9"/>
      <c r="H374" s="4"/>
    </row>
    <row r="375" spans="1:8" x14ac:dyDescent="0.3">
      <c r="A375" s="10">
        <v>374</v>
      </c>
      <c r="B375" s="1"/>
      <c r="C375" s="5"/>
      <c r="D375" s="2"/>
      <c r="E375" s="7"/>
      <c r="F375" s="7"/>
      <c r="G375" s="9"/>
      <c r="H375" s="4"/>
    </row>
    <row r="376" spans="1:8" x14ac:dyDescent="0.3">
      <c r="A376" s="10">
        <v>375</v>
      </c>
      <c r="B376" s="1"/>
      <c r="C376" s="5"/>
      <c r="D376" s="2"/>
      <c r="E376" s="7"/>
      <c r="F376" s="7"/>
      <c r="G376" s="9"/>
      <c r="H376" s="4"/>
    </row>
    <row r="377" spans="1:8" x14ac:dyDescent="0.3">
      <c r="A377" s="10">
        <v>376</v>
      </c>
      <c r="B377" s="1"/>
      <c r="C377" s="5"/>
      <c r="D377" s="2"/>
      <c r="E377" s="7"/>
      <c r="F377" s="7"/>
      <c r="G377" s="9"/>
      <c r="H377" s="4"/>
    </row>
    <row r="378" spans="1:8" x14ac:dyDescent="0.3">
      <c r="A378" s="10">
        <v>377</v>
      </c>
      <c r="B378" s="1"/>
      <c r="C378" s="5"/>
      <c r="D378" s="2"/>
      <c r="E378" s="7"/>
      <c r="F378" s="7"/>
      <c r="G378" s="9"/>
      <c r="H378" s="4"/>
    </row>
    <row r="379" spans="1:8" x14ac:dyDescent="0.3">
      <c r="A379" s="10">
        <v>378</v>
      </c>
      <c r="B379" s="1"/>
      <c r="C379" s="5"/>
      <c r="D379" s="2"/>
      <c r="E379" s="7"/>
      <c r="F379" s="7"/>
      <c r="G379" s="9"/>
      <c r="H379" s="4"/>
    </row>
    <row r="380" spans="1:8" x14ac:dyDescent="0.3">
      <c r="A380" s="10">
        <v>379</v>
      </c>
      <c r="B380" s="1"/>
      <c r="C380" s="5"/>
      <c r="D380" s="2"/>
      <c r="E380" s="7"/>
      <c r="F380" s="7"/>
      <c r="G380" s="9"/>
      <c r="H380" s="4"/>
    </row>
    <row r="381" spans="1:8" x14ac:dyDescent="0.3">
      <c r="A381" s="10">
        <v>380</v>
      </c>
      <c r="B381" s="1"/>
      <c r="C381" s="5"/>
      <c r="D381" s="2"/>
      <c r="E381" s="7"/>
      <c r="F381" s="7"/>
      <c r="G381" s="9"/>
      <c r="H381" s="4"/>
    </row>
    <row r="382" spans="1:8" x14ac:dyDescent="0.3">
      <c r="A382" s="10">
        <v>381</v>
      </c>
      <c r="B382" s="1"/>
      <c r="C382" s="5"/>
      <c r="D382" s="2"/>
      <c r="E382" s="7"/>
      <c r="F382" s="7"/>
      <c r="G382" s="9"/>
      <c r="H382" s="4"/>
    </row>
    <row r="383" spans="1:8" x14ac:dyDescent="0.3">
      <c r="A383" s="10">
        <v>382</v>
      </c>
      <c r="B383" s="1"/>
      <c r="C383" s="5"/>
      <c r="D383" s="2"/>
      <c r="E383" s="7"/>
      <c r="F383" s="7"/>
      <c r="G383" s="9"/>
      <c r="H383" s="4"/>
    </row>
    <row r="384" spans="1:8" x14ac:dyDescent="0.3">
      <c r="A384" s="10">
        <v>383</v>
      </c>
      <c r="B384" s="1"/>
      <c r="C384" s="5"/>
      <c r="D384" s="2"/>
      <c r="E384" s="7"/>
      <c r="F384" s="7"/>
      <c r="G384" s="9"/>
      <c r="H384" s="4"/>
    </row>
    <row r="385" spans="1:8" x14ac:dyDescent="0.3">
      <c r="A385" s="10">
        <v>384</v>
      </c>
      <c r="B385" s="1"/>
      <c r="C385" s="5"/>
      <c r="D385" s="2"/>
      <c r="E385" s="7"/>
      <c r="F385" s="7"/>
      <c r="G385" s="9"/>
      <c r="H385" s="4"/>
    </row>
    <row r="386" spans="1:8" x14ac:dyDescent="0.3">
      <c r="A386" s="10">
        <v>385</v>
      </c>
      <c r="B386" s="1"/>
      <c r="C386" s="5"/>
      <c r="D386" s="2"/>
      <c r="E386" s="7"/>
      <c r="F386" s="7"/>
      <c r="G386" s="9"/>
      <c r="H386" s="4"/>
    </row>
    <row r="387" spans="1:8" x14ac:dyDescent="0.3">
      <c r="A387" s="10">
        <v>386</v>
      </c>
      <c r="B387" s="1"/>
      <c r="C387" s="5"/>
      <c r="D387" s="2"/>
      <c r="E387" s="7"/>
      <c r="F387" s="7"/>
      <c r="G387" s="9"/>
      <c r="H387" s="4"/>
    </row>
    <row r="388" spans="1:8" x14ac:dyDescent="0.3">
      <c r="A388" s="10">
        <v>387</v>
      </c>
      <c r="B388" s="1"/>
      <c r="C388" s="5"/>
      <c r="D388" s="2"/>
      <c r="E388" s="7"/>
      <c r="F388" s="7"/>
      <c r="G388" s="9"/>
      <c r="H388" s="4"/>
    </row>
    <row r="389" spans="1:8" x14ac:dyDescent="0.3">
      <c r="A389" s="10">
        <v>388</v>
      </c>
      <c r="B389" s="1"/>
      <c r="C389" s="5"/>
      <c r="D389" s="2"/>
      <c r="E389" s="7"/>
      <c r="F389" s="7"/>
      <c r="G389" s="9"/>
      <c r="H389" s="4"/>
    </row>
    <row r="390" spans="1:8" x14ac:dyDescent="0.3">
      <c r="A390" s="10">
        <v>389</v>
      </c>
      <c r="B390" s="1"/>
      <c r="C390" s="5"/>
      <c r="D390" s="2"/>
      <c r="E390" s="7"/>
      <c r="F390" s="7"/>
      <c r="G390" s="9"/>
      <c r="H390" s="4"/>
    </row>
    <row r="391" spans="1:8" x14ac:dyDescent="0.3">
      <c r="A391" s="10">
        <v>390</v>
      </c>
      <c r="B391" s="1"/>
      <c r="C391" s="5"/>
      <c r="D391" s="2"/>
      <c r="E391" s="7"/>
      <c r="F391" s="7"/>
      <c r="G391" s="9"/>
      <c r="H391" s="4"/>
    </row>
    <row r="392" spans="1:8" x14ac:dyDescent="0.3">
      <c r="A392" s="10">
        <v>391</v>
      </c>
      <c r="B392" s="1"/>
      <c r="C392" s="5"/>
      <c r="D392" s="2"/>
      <c r="E392" s="7"/>
      <c r="F392" s="7"/>
      <c r="G392" s="9"/>
      <c r="H392" s="4"/>
    </row>
    <row r="393" spans="1:8" x14ac:dyDescent="0.3">
      <c r="A393" s="10">
        <v>392</v>
      </c>
      <c r="B393" s="1"/>
      <c r="C393" s="5"/>
      <c r="D393" s="2"/>
      <c r="E393" s="7"/>
      <c r="F393" s="7"/>
      <c r="G393" s="9"/>
      <c r="H393" s="4"/>
    </row>
    <row r="394" spans="1:8" x14ac:dyDescent="0.3">
      <c r="A394" s="10">
        <v>393</v>
      </c>
      <c r="B394" s="1"/>
      <c r="C394" s="5"/>
      <c r="D394" s="2"/>
      <c r="E394" s="7"/>
      <c r="F394" s="7"/>
      <c r="G394" s="9"/>
      <c r="H394" s="4"/>
    </row>
    <row r="395" spans="1:8" x14ac:dyDescent="0.3">
      <c r="A395" s="10">
        <v>394</v>
      </c>
      <c r="B395" s="1"/>
      <c r="C395" s="5"/>
      <c r="D395" s="2"/>
      <c r="E395" s="7"/>
      <c r="F395" s="7"/>
      <c r="G395" s="9"/>
      <c r="H395" s="4"/>
    </row>
    <row r="396" spans="1:8" x14ac:dyDescent="0.3">
      <c r="A396" s="10">
        <v>395</v>
      </c>
      <c r="B396" s="1"/>
      <c r="C396" s="5"/>
      <c r="D396" s="2"/>
      <c r="E396" s="7"/>
      <c r="F396" s="7"/>
      <c r="G396" s="9"/>
      <c r="H396" s="4"/>
    </row>
    <row r="397" spans="1:8" x14ac:dyDescent="0.3">
      <c r="A397" s="10">
        <v>396</v>
      </c>
      <c r="B397" s="1"/>
      <c r="C397" s="5"/>
      <c r="D397" s="2"/>
      <c r="E397" s="7"/>
      <c r="F397" s="7"/>
      <c r="G397" s="9"/>
      <c r="H397" s="4"/>
    </row>
    <row r="398" spans="1:8" x14ac:dyDescent="0.3">
      <c r="A398" s="10">
        <v>397</v>
      </c>
      <c r="B398" s="1"/>
      <c r="C398" s="5"/>
      <c r="D398" s="2"/>
      <c r="E398" s="7"/>
      <c r="F398" s="7"/>
      <c r="G398" s="9"/>
      <c r="H398" s="4"/>
    </row>
    <row r="399" spans="1:8" x14ac:dyDescent="0.3">
      <c r="A399" s="10">
        <v>398</v>
      </c>
      <c r="B399" s="1"/>
      <c r="C399" s="5"/>
      <c r="D399" s="2"/>
      <c r="E399" s="7"/>
      <c r="F399" s="7"/>
      <c r="G399" s="9"/>
      <c r="H399" s="4"/>
    </row>
    <row r="400" spans="1:8" x14ac:dyDescent="0.3">
      <c r="A400" s="10">
        <v>399</v>
      </c>
      <c r="B400" s="1"/>
      <c r="C400" s="5"/>
      <c r="D400" s="2"/>
      <c r="E400" s="7"/>
      <c r="F400" s="7"/>
      <c r="G400" s="9"/>
      <c r="H400" s="4"/>
    </row>
    <row r="401" spans="1:8" x14ac:dyDescent="0.3">
      <c r="A401" s="10">
        <v>400</v>
      </c>
      <c r="B401" s="1"/>
      <c r="C401" s="5"/>
      <c r="D401" s="2"/>
      <c r="E401" s="7"/>
      <c r="F401" s="7"/>
      <c r="G401" s="9"/>
      <c r="H401" s="4"/>
    </row>
    <row r="402" spans="1:8" x14ac:dyDescent="0.3">
      <c r="A402" s="10">
        <v>401</v>
      </c>
      <c r="B402" s="1"/>
      <c r="C402" s="5"/>
      <c r="D402" s="2"/>
      <c r="E402" s="7"/>
      <c r="F402" s="7"/>
      <c r="G402" s="9"/>
      <c r="H402" s="4"/>
    </row>
    <row r="403" spans="1:8" x14ac:dyDescent="0.3">
      <c r="A403" s="10">
        <v>402</v>
      </c>
      <c r="B403" s="1"/>
      <c r="C403" s="5"/>
      <c r="D403" s="2"/>
      <c r="E403" s="7"/>
      <c r="F403" s="7"/>
      <c r="G403" s="9"/>
      <c r="H403" s="4"/>
    </row>
    <row r="404" spans="1:8" x14ac:dyDescent="0.3">
      <c r="A404" s="10">
        <v>403</v>
      </c>
      <c r="B404" s="1"/>
      <c r="C404" s="5"/>
      <c r="D404" s="2"/>
      <c r="E404" s="7"/>
      <c r="F404" s="7"/>
      <c r="G404" s="9"/>
      <c r="H404" s="4"/>
    </row>
    <row r="405" spans="1:8" x14ac:dyDescent="0.3">
      <c r="A405" s="10">
        <v>404</v>
      </c>
      <c r="B405" s="1"/>
      <c r="C405" s="5"/>
      <c r="D405" s="2"/>
      <c r="E405" s="7"/>
      <c r="F405" s="7"/>
      <c r="G405" s="9"/>
      <c r="H405" s="4"/>
    </row>
    <row r="406" spans="1:8" x14ac:dyDescent="0.3">
      <c r="A406" s="10">
        <v>405</v>
      </c>
      <c r="B406" s="1"/>
      <c r="C406" s="5"/>
      <c r="D406" s="2"/>
      <c r="E406" s="7"/>
      <c r="F406" s="7"/>
      <c r="G406" s="9"/>
      <c r="H406" s="4"/>
    </row>
    <row r="407" spans="1:8" x14ac:dyDescent="0.3">
      <c r="A407" s="10">
        <v>406</v>
      </c>
      <c r="B407" s="1"/>
      <c r="C407" s="5"/>
      <c r="D407" s="2"/>
      <c r="E407" s="7"/>
      <c r="F407" s="7"/>
      <c r="G407" s="9"/>
      <c r="H407" s="4"/>
    </row>
    <row r="408" spans="1:8" x14ac:dyDescent="0.3">
      <c r="A408" s="10">
        <v>407</v>
      </c>
      <c r="B408" s="1"/>
      <c r="C408" s="5"/>
      <c r="D408" s="2"/>
      <c r="E408" s="7"/>
      <c r="F408" s="7"/>
      <c r="G408" s="9"/>
      <c r="H408" s="4"/>
    </row>
    <row r="409" spans="1:8" x14ac:dyDescent="0.3">
      <c r="A409" s="10">
        <v>408</v>
      </c>
      <c r="B409" s="1"/>
      <c r="C409" s="5"/>
      <c r="D409" s="2"/>
      <c r="E409" s="7"/>
      <c r="F409" s="7"/>
      <c r="G409" s="9"/>
      <c r="H409" s="4"/>
    </row>
    <row r="410" spans="1:8" x14ac:dyDescent="0.3">
      <c r="A410" s="10">
        <v>409</v>
      </c>
      <c r="B410" s="1"/>
      <c r="C410" s="5"/>
      <c r="D410" s="2"/>
      <c r="E410" s="7"/>
      <c r="F410" s="7"/>
      <c r="G410" s="9"/>
      <c r="H410" s="4"/>
    </row>
    <row r="411" spans="1:8" x14ac:dyDescent="0.3">
      <c r="A411" s="10">
        <v>410</v>
      </c>
      <c r="B411" s="1"/>
      <c r="C411" s="5"/>
      <c r="D411" s="2"/>
      <c r="E411" s="7"/>
      <c r="F411" s="7"/>
      <c r="G411" s="9"/>
      <c r="H411" s="4"/>
    </row>
    <row r="412" spans="1:8" x14ac:dyDescent="0.3">
      <c r="A412" s="10">
        <v>411</v>
      </c>
      <c r="B412" s="1"/>
      <c r="C412" s="5"/>
      <c r="D412" s="2"/>
      <c r="E412" s="7"/>
      <c r="F412" s="7"/>
      <c r="G412" s="9"/>
      <c r="H412" s="4"/>
    </row>
    <row r="413" spans="1:8" x14ac:dyDescent="0.3">
      <c r="A413" s="10">
        <v>412</v>
      </c>
      <c r="B413" s="1"/>
      <c r="C413" s="5"/>
      <c r="D413" s="2"/>
      <c r="E413" s="7"/>
      <c r="F413" s="7"/>
      <c r="G413" s="9"/>
      <c r="H413" s="4"/>
    </row>
    <row r="414" spans="1:8" x14ac:dyDescent="0.3">
      <c r="A414" s="10">
        <v>413</v>
      </c>
      <c r="B414" s="1"/>
      <c r="C414" s="5"/>
      <c r="D414" s="2"/>
      <c r="E414" s="7"/>
      <c r="F414" s="7"/>
      <c r="G414" s="9"/>
      <c r="H414" s="4"/>
    </row>
    <row r="415" spans="1:8" x14ac:dyDescent="0.3">
      <c r="A415" s="10">
        <v>414</v>
      </c>
      <c r="B415" s="1"/>
      <c r="C415" s="5"/>
      <c r="D415" s="2"/>
      <c r="E415" s="7"/>
      <c r="F415" s="7"/>
      <c r="G415" s="9"/>
      <c r="H415" s="4"/>
    </row>
    <row r="416" spans="1:8" x14ac:dyDescent="0.3">
      <c r="A416" s="10">
        <v>415</v>
      </c>
      <c r="B416" s="1"/>
      <c r="C416" s="5"/>
      <c r="D416" s="2"/>
      <c r="E416" s="7"/>
      <c r="F416" s="7"/>
      <c r="G416" s="9"/>
      <c r="H416" s="4"/>
    </row>
    <row r="417" spans="1:8" x14ac:dyDescent="0.3">
      <c r="A417" s="10">
        <v>416</v>
      </c>
      <c r="B417" s="1"/>
      <c r="C417" s="5"/>
      <c r="D417" s="2"/>
      <c r="E417" s="7"/>
      <c r="F417" s="7"/>
      <c r="G417" s="9"/>
      <c r="H417" s="4"/>
    </row>
    <row r="418" spans="1:8" x14ac:dyDescent="0.3">
      <c r="A418" s="10">
        <v>417</v>
      </c>
      <c r="B418" s="1"/>
      <c r="C418" s="5"/>
      <c r="D418" s="2"/>
      <c r="E418" s="7"/>
      <c r="F418" s="7"/>
      <c r="G418" s="9"/>
      <c r="H418" s="4"/>
    </row>
    <row r="419" spans="1:8" x14ac:dyDescent="0.3">
      <c r="A419" s="10">
        <v>418</v>
      </c>
      <c r="B419" s="1"/>
      <c r="C419" s="5"/>
      <c r="D419" s="2"/>
      <c r="E419" s="7"/>
      <c r="F419" s="7"/>
      <c r="G419" s="9"/>
      <c r="H419" s="4"/>
    </row>
    <row r="420" spans="1:8" x14ac:dyDescent="0.3">
      <c r="A420" s="10">
        <v>419</v>
      </c>
      <c r="B420" s="1"/>
      <c r="C420" s="5"/>
      <c r="D420" s="2"/>
      <c r="E420" s="7"/>
      <c r="F420" s="7"/>
      <c r="G420" s="9"/>
      <c r="H420" s="4"/>
    </row>
    <row r="421" spans="1:8" x14ac:dyDescent="0.3">
      <c r="A421" s="10">
        <v>420</v>
      </c>
      <c r="B421" s="1"/>
      <c r="C421" s="5"/>
      <c r="D421" s="2"/>
      <c r="E421" s="7"/>
      <c r="F421" s="7"/>
      <c r="G421" s="9"/>
      <c r="H421" s="4"/>
    </row>
    <row r="422" spans="1:8" x14ac:dyDescent="0.3">
      <c r="A422" s="10">
        <v>421</v>
      </c>
      <c r="B422" s="1"/>
      <c r="C422" s="5"/>
      <c r="D422" s="2"/>
      <c r="E422" s="7"/>
      <c r="F422" s="7"/>
      <c r="G422" s="9"/>
      <c r="H422" s="4"/>
    </row>
    <row r="423" spans="1:8" x14ac:dyDescent="0.3">
      <c r="A423" s="10">
        <v>422</v>
      </c>
      <c r="B423" s="1"/>
      <c r="C423" s="5"/>
      <c r="D423" s="2"/>
      <c r="E423" s="7"/>
      <c r="F423" s="7"/>
      <c r="G423" s="9"/>
      <c r="H423" s="4"/>
    </row>
    <row r="424" spans="1:8" x14ac:dyDescent="0.3">
      <c r="A424" s="10">
        <v>423</v>
      </c>
      <c r="B424" s="1"/>
      <c r="C424" s="5"/>
      <c r="D424" s="2"/>
      <c r="E424" s="7"/>
      <c r="F424" s="7"/>
      <c r="G424" s="9"/>
      <c r="H424" s="4"/>
    </row>
    <row r="425" spans="1:8" x14ac:dyDescent="0.3">
      <c r="A425" s="10">
        <v>424</v>
      </c>
      <c r="B425" s="1"/>
      <c r="C425" s="5"/>
      <c r="D425" s="2"/>
      <c r="E425" s="7"/>
      <c r="F425" s="7"/>
      <c r="G425" s="9"/>
      <c r="H425" s="4"/>
    </row>
    <row r="426" spans="1:8" x14ac:dyDescent="0.3">
      <c r="G426" s="9"/>
    </row>
  </sheetData>
  <sheetProtection algorithmName="SHA-512" hashValue="jZ85u4fw1sL6CE3pyGZM/9W7u5JOmRZ82rwk/1ycIGaOvX0nIG/nX5l4uby3mCsxHUh28c9dydhISFMq4bx60w==" saltValue="vg3IdYt6gpXBcgpuXmeFAw==" spinCount="100000" sheet="1" objects="1" scenarios="1"/>
  <autoFilter ref="B1:H425" xr:uid="{00000000-0009-0000-0000-000000000000}">
    <sortState xmlns:xlrd2="http://schemas.microsoft.com/office/spreadsheetml/2017/richdata2" ref="B2:H425">
      <sortCondition ref="B1:B425"/>
    </sortState>
  </autoFilter>
  <sortState xmlns:xlrd2="http://schemas.microsoft.com/office/spreadsheetml/2017/richdata2" ref="B2:H7">
    <sortCondition ref="B2:B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Chudzińska</dc:creator>
  <cp:lastModifiedBy>Anita Chudzińska</cp:lastModifiedBy>
  <dcterms:created xsi:type="dcterms:W3CDTF">2018-02-06T06:39:19Z</dcterms:created>
  <dcterms:modified xsi:type="dcterms:W3CDTF">2025-01-02T10:34:42Z</dcterms:modified>
</cp:coreProperties>
</file>